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.arias\Documents\Johanna\Actualización formatos Datos Abiertos\Actualización\Ministra_Alegría_Crespo\"/>
    </mc:Choice>
  </mc:AlternateContent>
  <xr:revisionPtr revIDLastSave="0" documentId="13_ncr:1_{2D20DC8D-B146-4AB3-8F15-1E5D0CB6D983}" xr6:coauthVersionLast="47" xr6:coauthVersionMax="47" xr10:uidLastSave="{00000000-0000-0000-0000-000000000000}"/>
  <bookViews>
    <workbookView showSheetTabs="0" xWindow="2730" yWindow="750" windowWidth="17895" windowHeight="14730" xr2:uid="{6D0DD53B-44DE-48D3-A56C-FE1BBA999B1D}"/>
  </bookViews>
  <sheets>
    <sheet name="Portada" sheetId="6" r:id="rId1"/>
    <sheet name="Contraportada" sheetId="7" r:id="rId2"/>
    <sheet name="Indice" sheetId="8" r:id="rId3"/>
    <sheet name="Tabla_01" sheetId="1" r:id="rId4"/>
    <sheet name="Tabla_02" sheetId="2" r:id="rId5"/>
    <sheet name="Tabla_03" sheetId="4" r:id="rId6"/>
    <sheet name="Tabla_04" sheetId="5" r:id="rId7"/>
    <sheet name="Hoja3" sheetId="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AE16" i="4"/>
  <c r="AE19" i="4"/>
  <c r="AE21" i="4"/>
  <c r="AE25" i="4"/>
  <c r="AE29" i="4"/>
  <c r="AE33" i="4"/>
  <c r="P16" i="4"/>
  <c r="P19" i="4"/>
  <c r="P21" i="4"/>
  <c r="P25" i="4"/>
  <c r="P29" i="4"/>
  <c r="P33" i="4"/>
  <c r="P16" i="1"/>
  <c r="P19" i="1"/>
  <c r="P30" i="1"/>
  <c r="AE16" i="1"/>
  <c r="AE19" i="1"/>
  <c r="AE30" i="1"/>
  <c r="R19" i="1"/>
  <c r="R16" i="1"/>
  <c r="AD30" i="1"/>
  <c r="AD19" i="1"/>
  <c r="AD16" i="1"/>
  <c r="AD16" i="4"/>
  <c r="AD19" i="4"/>
  <c r="AD21" i="4"/>
  <c r="AD25" i="4"/>
  <c r="AD29" i="4"/>
  <c r="AD33" i="4"/>
  <c r="O16" i="4"/>
  <c r="O19" i="4"/>
  <c r="O21" i="4"/>
  <c r="O25" i="4"/>
  <c r="O29" i="4"/>
  <c r="O33" i="4"/>
  <c r="M30" i="1"/>
  <c r="N30" i="1"/>
  <c r="O16" i="1"/>
  <c r="O19" i="1"/>
  <c r="O30" i="1"/>
  <c r="N19" i="1"/>
  <c r="AC33" i="4"/>
  <c r="AC29" i="4"/>
  <c r="AC25" i="4"/>
  <c r="AC21" i="4"/>
  <c r="AC19" i="4"/>
  <c r="AC16" i="4"/>
  <c r="N33" i="4"/>
  <c r="N29" i="4"/>
  <c r="N25" i="4"/>
  <c r="N21" i="4"/>
  <c r="N19" i="4"/>
  <c r="N16" i="4"/>
  <c r="AB16" i="1"/>
  <c r="AC16" i="1"/>
  <c r="P15" i="4" l="1"/>
  <c r="AE15" i="4"/>
  <c r="O15" i="4"/>
  <c r="AD15" i="4"/>
  <c r="P15" i="1"/>
  <c r="AC15" i="1"/>
  <c r="AB15" i="1"/>
  <c r="AE15" i="1"/>
  <c r="O15" i="1"/>
  <c r="AD15" i="1"/>
  <c r="AC15" i="4"/>
  <c r="N15" i="4"/>
  <c r="AC19" i="1"/>
  <c r="AC30" i="1"/>
  <c r="N16" i="1"/>
  <c r="S19" i="1"/>
  <c r="T19" i="1"/>
  <c r="U19" i="1"/>
  <c r="V19" i="1"/>
  <c r="W19" i="1"/>
  <c r="X19" i="1"/>
  <c r="Y19" i="1"/>
  <c r="Z19" i="1"/>
  <c r="AA19" i="1"/>
  <c r="AB19" i="1"/>
  <c r="R30" i="1"/>
  <c r="S30" i="1"/>
  <c r="T30" i="1"/>
  <c r="U30" i="1"/>
  <c r="V30" i="1"/>
  <c r="W30" i="1"/>
  <c r="X30" i="1"/>
  <c r="Y30" i="1"/>
  <c r="Z30" i="1"/>
  <c r="AA30" i="1"/>
  <c r="AB30" i="1"/>
  <c r="D33" i="4"/>
  <c r="E33" i="4"/>
  <c r="F33" i="4"/>
  <c r="G33" i="4"/>
  <c r="H33" i="4"/>
  <c r="I33" i="4"/>
  <c r="J33" i="4"/>
  <c r="K33" i="4"/>
  <c r="L33" i="4"/>
  <c r="M33" i="4"/>
  <c r="R33" i="4"/>
  <c r="S33" i="4"/>
  <c r="T33" i="4"/>
  <c r="U33" i="4"/>
  <c r="V33" i="4"/>
  <c r="W33" i="4"/>
  <c r="X33" i="4"/>
  <c r="Y33" i="4"/>
  <c r="Z33" i="4"/>
  <c r="AA33" i="4"/>
  <c r="AB33" i="4"/>
  <c r="D29" i="4"/>
  <c r="E29" i="4"/>
  <c r="F29" i="4"/>
  <c r="G29" i="4"/>
  <c r="H29" i="4"/>
  <c r="I29" i="4"/>
  <c r="J29" i="4"/>
  <c r="K29" i="4"/>
  <c r="L29" i="4"/>
  <c r="M29" i="4"/>
  <c r="R29" i="4"/>
  <c r="S29" i="4"/>
  <c r="T29" i="4"/>
  <c r="U29" i="4"/>
  <c r="V29" i="4"/>
  <c r="W29" i="4"/>
  <c r="X29" i="4"/>
  <c r="Y29" i="4"/>
  <c r="Z29" i="4"/>
  <c r="AA29" i="4"/>
  <c r="AB29" i="4"/>
  <c r="C29" i="4"/>
  <c r="D25" i="4"/>
  <c r="E25" i="4"/>
  <c r="F25" i="4"/>
  <c r="G25" i="4"/>
  <c r="H25" i="4"/>
  <c r="I25" i="4"/>
  <c r="J25" i="4"/>
  <c r="K25" i="4"/>
  <c r="L25" i="4"/>
  <c r="M25" i="4"/>
  <c r="R25" i="4"/>
  <c r="S25" i="4"/>
  <c r="T25" i="4"/>
  <c r="U25" i="4"/>
  <c r="V25" i="4"/>
  <c r="W25" i="4"/>
  <c r="X25" i="4"/>
  <c r="Y25" i="4"/>
  <c r="Z25" i="4"/>
  <c r="AA25" i="4"/>
  <c r="AB25" i="4"/>
  <c r="C25" i="4"/>
  <c r="D21" i="4"/>
  <c r="E21" i="4"/>
  <c r="F21" i="4"/>
  <c r="G21" i="4"/>
  <c r="H21" i="4"/>
  <c r="I21" i="4"/>
  <c r="J21" i="4"/>
  <c r="K21" i="4"/>
  <c r="L21" i="4"/>
  <c r="M21" i="4"/>
  <c r="R21" i="4"/>
  <c r="S21" i="4"/>
  <c r="T21" i="4"/>
  <c r="U21" i="4"/>
  <c r="V21" i="4"/>
  <c r="W21" i="4"/>
  <c r="X21" i="4"/>
  <c r="Y21" i="4"/>
  <c r="Z21" i="4"/>
  <c r="AA21" i="4"/>
  <c r="AB21" i="4"/>
  <c r="C21" i="4"/>
  <c r="D19" i="4"/>
  <c r="E19" i="4"/>
  <c r="F19" i="4"/>
  <c r="G19" i="4"/>
  <c r="H19" i="4"/>
  <c r="I19" i="4"/>
  <c r="J19" i="4"/>
  <c r="K19" i="4"/>
  <c r="L19" i="4"/>
  <c r="M19" i="4"/>
  <c r="R19" i="4"/>
  <c r="S19" i="4"/>
  <c r="T19" i="4"/>
  <c r="U19" i="4"/>
  <c r="V19" i="4"/>
  <c r="W19" i="4"/>
  <c r="X19" i="4"/>
  <c r="Y19" i="4"/>
  <c r="Z19" i="4"/>
  <c r="AA19" i="4"/>
  <c r="AB19" i="4"/>
  <c r="C19" i="4"/>
  <c r="D16" i="4"/>
  <c r="E16" i="4"/>
  <c r="F16" i="4"/>
  <c r="G16" i="4"/>
  <c r="H16" i="4"/>
  <c r="I16" i="4"/>
  <c r="J16" i="4"/>
  <c r="K16" i="4"/>
  <c r="L16" i="4"/>
  <c r="M16" i="4"/>
  <c r="R16" i="4"/>
  <c r="S16" i="4"/>
  <c r="T16" i="4"/>
  <c r="U16" i="4"/>
  <c r="V16" i="4"/>
  <c r="W16" i="4"/>
  <c r="X16" i="4"/>
  <c r="Y16" i="4"/>
  <c r="Z16" i="4"/>
  <c r="AA16" i="4"/>
  <c r="AB16" i="4"/>
  <c r="C16" i="4"/>
  <c r="D19" i="1"/>
  <c r="E19" i="1"/>
  <c r="F19" i="1"/>
  <c r="G19" i="1"/>
  <c r="H19" i="1"/>
  <c r="I19" i="1"/>
  <c r="J19" i="1"/>
  <c r="K19" i="1"/>
  <c r="L19" i="1"/>
  <c r="M19" i="1"/>
  <c r="C19" i="1"/>
  <c r="S16" i="1"/>
  <c r="T16" i="1"/>
  <c r="U16" i="1"/>
  <c r="V16" i="1"/>
  <c r="W16" i="1"/>
  <c r="X16" i="1"/>
  <c r="Y16" i="1"/>
  <c r="Z16" i="1"/>
  <c r="AA16" i="1"/>
  <c r="D30" i="1"/>
  <c r="E30" i="1"/>
  <c r="F30" i="1"/>
  <c r="G30" i="1"/>
  <c r="H30" i="1"/>
  <c r="I30" i="1"/>
  <c r="J30" i="1"/>
  <c r="K30" i="1"/>
  <c r="L30" i="1"/>
  <c r="C30" i="1"/>
  <c r="M16" i="1"/>
  <c r="D16" i="1"/>
  <c r="E16" i="1"/>
  <c r="F16" i="1"/>
  <c r="G16" i="1"/>
  <c r="H16" i="1"/>
  <c r="I16" i="1"/>
  <c r="J16" i="1"/>
  <c r="K16" i="1"/>
  <c r="L16" i="1"/>
  <c r="C16" i="1"/>
  <c r="R15" i="4" l="1"/>
  <c r="H15" i="1"/>
  <c r="X15" i="1"/>
  <c r="L15" i="1"/>
  <c r="D15" i="1"/>
  <c r="K15" i="1"/>
  <c r="J15" i="1"/>
  <c r="M15" i="1"/>
  <c r="N15" i="1"/>
  <c r="U15" i="1"/>
  <c r="T15" i="1"/>
  <c r="G15" i="1"/>
  <c r="AA15" i="1"/>
  <c r="F15" i="1"/>
  <c r="I15" i="1"/>
  <c r="Z15" i="1"/>
  <c r="R15" i="1"/>
  <c r="C15" i="1"/>
  <c r="E15" i="1"/>
  <c r="S15" i="1"/>
  <c r="W15" i="1"/>
  <c r="V15" i="1"/>
  <c r="Y15" i="1"/>
  <c r="J15" i="4"/>
  <c r="AA15" i="4"/>
  <c r="S15" i="4"/>
  <c r="G15" i="4"/>
  <c r="W15" i="4"/>
  <c r="Z15" i="4"/>
  <c r="F15" i="4"/>
  <c r="V15" i="4"/>
  <c r="Y15" i="4"/>
  <c r="M15" i="4"/>
  <c r="E15" i="4"/>
  <c r="C15" i="4"/>
  <c r="D15" i="4"/>
  <c r="U15" i="4"/>
  <c r="K15" i="4"/>
  <c r="I15" i="4"/>
  <c r="AB15" i="4"/>
  <c r="T15" i="4"/>
  <c r="H15" i="4"/>
  <c r="X15" i="4"/>
  <c r="L15" i="4"/>
</calcChain>
</file>

<file path=xl/sharedStrings.xml><?xml version="1.0" encoding="utf-8"?>
<sst xmlns="http://schemas.openxmlformats.org/spreadsheetml/2006/main" count="207" uniqueCount="136">
  <si>
    <t>Registros Administrativos del Ministerio de Educación.</t>
  </si>
  <si>
    <t>Índice de Contenido</t>
  </si>
  <si>
    <t xml:space="preserve">Tabla 1. </t>
  </si>
  <si>
    <t xml:space="preserve">Fuente: </t>
  </si>
  <si>
    <t>Registros Administrativos del Ministerio de Educación - Proyección Poblacional INEC.</t>
  </si>
  <si>
    <t xml:space="preserve">Elaborado por: </t>
  </si>
  <si>
    <t>Nota:</t>
  </si>
  <si>
    <t>* Archivo Maestro de Instituciones Educativas (AMIE).</t>
  </si>
  <si>
    <t>Total Nacional</t>
  </si>
  <si>
    <t>Inicial</t>
  </si>
  <si>
    <t>Total Inicial</t>
  </si>
  <si>
    <t>Grupo 3 años</t>
  </si>
  <si>
    <t>Grupo 4 años</t>
  </si>
  <si>
    <t>EGB</t>
  </si>
  <si>
    <t>Total EGB</t>
  </si>
  <si>
    <t>1er año Básica</t>
  </si>
  <si>
    <t>2do año Básica</t>
  </si>
  <si>
    <t>3er año Básica</t>
  </si>
  <si>
    <t>4to año Básica</t>
  </si>
  <si>
    <t>5to año Básica</t>
  </si>
  <si>
    <t>6to año Básica</t>
  </si>
  <si>
    <t>7mo año Básica</t>
  </si>
  <si>
    <t>8vo año Básica</t>
  </si>
  <si>
    <t>9no año Básica</t>
  </si>
  <si>
    <t>10mo año Básica</t>
  </si>
  <si>
    <t>Bachillerato</t>
  </si>
  <si>
    <t>Total Bachillerato</t>
  </si>
  <si>
    <t>1er Año Bachillerato</t>
  </si>
  <si>
    <t>2do Año Bachillerato</t>
  </si>
  <si>
    <t>3er Año Bachillerato</t>
  </si>
  <si>
    <t>2010-2011 Inicio</t>
  </si>
  <si>
    <t>2011-2012 Inicio</t>
  </si>
  <si>
    <t>2012-2013 Inicio</t>
  </si>
  <si>
    <t>2013-2014 Inicio</t>
  </si>
  <si>
    <t>2014-2015 Inicio</t>
  </si>
  <si>
    <t>2015-2016 Inicio</t>
  </si>
  <si>
    <t>2016-2017 Inicio</t>
  </si>
  <si>
    <t>2017-2018 Inicio</t>
  </si>
  <si>
    <t>2018-2019 Inicio</t>
  </si>
  <si>
    <t>2019-2020 Inicio</t>
  </si>
  <si>
    <t>2020-2021 Inicio</t>
  </si>
  <si>
    <t>Preparatoria</t>
  </si>
  <si>
    <t>Tasa Bruta de Matrícula</t>
  </si>
  <si>
    <t>*Número de Matriculados</t>
  </si>
  <si>
    <t>**Proyección Poblacional INEC</t>
  </si>
  <si>
    <t>Educación Elemental</t>
  </si>
  <si>
    <t>Educación Media</t>
  </si>
  <si>
    <t>Educación Superior</t>
  </si>
  <si>
    <t>Total Educación Elemental</t>
  </si>
  <si>
    <t xml:space="preserve">Tabla 3. </t>
  </si>
  <si>
    <t>NIVEL</t>
  </si>
  <si>
    <t>La información corresponde a estudiantes registrados desde Inicial hasta 3ero de Bachillerato.</t>
  </si>
  <si>
    <t>SUBNIVEL</t>
  </si>
  <si>
    <t xml:space="preserve">Tabla 2. </t>
  </si>
  <si>
    <t xml:space="preserve">Tabla 4. </t>
  </si>
  <si>
    <t xml:space="preserve">2010-2011 </t>
  </si>
  <si>
    <t xml:space="preserve">2011-2012 </t>
  </si>
  <si>
    <t xml:space="preserve">2012-2013 </t>
  </si>
  <si>
    <t xml:space="preserve">2013-2014 </t>
  </si>
  <si>
    <t xml:space="preserve">2014-2015 </t>
  </si>
  <si>
    <t xml:space="preserve">2015-2016 </t>
  </si>
  <si>
    <t xml:space="preserve">2016-2017 </t>
  </si>
  <si>
    <t xml:space="preserve">2017-2018 </t>
  </si>
  <si>
    <t xml:space="preserve">2018-2019 </t>
  </si>
  <si>
    <t xml:space="preserve">2019-2020 </t>
  </si>
  <si>
    <t>2020-2021</t>
  </si>
  <si>
    <t>Tasa Bruta de Matrícula de estudiantes del grupo de 3 años a 3ro. de bachillerato registrados en instituciones de tipo educación ordinaria.</t>
  </si>
  <si>
    <t>Tasa Bruta de Matrícula de estudiantes del grupo de 3 años a 3ro. de bachillerato registrados en instituciones de tipo educación ordinaria, según subnivel educativo.</t>
  </si>
  <si>
    <t>Tabla 1. Total de estudiantes del grupo de 3 años a 3ro. de bachillerato registrados en instituciones de tipo educación ordinaria.</t>
  </si>
  <si>
    <t>Tabla 2. Tasa Bruta de Matrícula de estudiantes del grupo de 3 años a 3ro. de bachillerato registrados en instituciones de tipo educación ordinaria.</t>
  </si>
  <si>
    <t>Tabla 3. Total de estudiantes del grupo de 3 años a 3ro. de bachillerato registrados en instituciones de tipo educación ordinaria, según subnivel educativo</t>
  </si>
  <si>
    <t>Tabla 4. Tasa Bruta de Matrícula de estudiantes del grupo de 3 años a 3ro. de bachillerato registrados en instituciones de tipo educación ordinaria, según subnivel educativo.</t>
  </si>
  <si>
    <t>Edad</t>
  </si>
  <si>
    <t xml:space="preserve">Edad </t>
  </si>
  <si>
    <t>Tasa Bruta de Matrícula Grupo 3 años</t>
  </si>
  <si>
    <t>Tasa Bruta de Matrícula Nacional del SNE ordinaria</t>
  </si>
  <si>
    <t>Tasa Bruta de Matrícula Grupo 4 años</t>
  </si>
  <si>
    <t>Tasa Bruta de Matrícula 1er año Básica</t>
  </si>
  <si>
    <t>SNE: Sistema Nacional de Educación.</t>
  </si>
  <si>
    <t>Tasa Bruta de Matrícula Inicial</t>
  </si>
  <si>
    <t xml:space="preserve"> Grupo 3 años</t>
  </si>
  <si>
    <t xml:space="preserve"> Grupo 4 años</t>
  </si>
  <si>
    <t xml:space="preserve"> 1er año Básica</t>
  </si>
  <si>
    <t xml:space="preserve"> 2do año Básica</t>
  </si>
  <si>
    <t xml:space="preserve"> 3er año Básica</t>
  </si>
  <si>
    <t xml:space="preserve"> 4to año Básica</t>
  </si>
  <si>
    <t xml:space="preserve"> Total Educación Media</t>
  </si>
  <si>
    <t xml:space="preserve"> 5to año Básica</t>
  </si>
  <si>
    <t xml:space="preserve"> 6to año Básica</t>
  </si>
  <si>
    <t xml:space="preserve"> 7mo año Básica</t>
  </si>
  <si>
    <t xml:space="preserve"> Total Educación Superior</t>
  </si>
  <si>
    <t xml:space="preserve"> 8vo año Básica</t>
  </si>
  <si>
    <t xml:space="preserve"> 9no año Básica</t>
  </si>
  <si>
    <t xml:space="preserve"> 10mo año Básica</t>
  </si>
  <si>
    <t xml:space="preserve"> Total Bachillerato</t>
  </si>
  <si>
    <t xml:space="preserve"> 1er Año Bachillerato</t>
  </si>
  <si>
    <t xml:space="preserve"> 2do Año Bachillerato</t>
  </si>
  <si>
    <t xml:space="preserve"> 3er Año Bachillerato</t>
  </si>
  <si>
    <t xml:space="preserve"> Total Preparatoria</t>
  </si>
  <si>
    <t>Tasa Bruta de Matrícula EGB</t>
  </si>
  <si>
    <t>Tasa Bruta de Matrícula 2do año Básica</t>
  </si>
  <si>
    <t>Tasa Bruta de Matrícula 3er año Básica</t>
  </si>
  <si>
    <t>Tasa Bruta de Matrícula 4to año Básica</t>
  </si>
  <si>
    <t>Tasa Bruta de Matrícula 5to año Básica</t>
  </si>
  <si>
    <t>Tasa Bruta de Matrícula 6to año Básica</t>
  </si>
  <si>
    <t>Tasa Bruta de Matrícula 7mo año Básica</t>
  </si>
  <si>
    <t>Tasa Bruta de Matrícula 8vo año Básica</t>
  </si>
  <si>
    <t>Tasa Bruta de Matrícula 9no año Básica</t>
  </si>
  <si>
    <t>Tasa Bruta de Matrícula 10mo año Básica</t>
  </si>
  <si>
    <t>Tasa Bruta de Matrícula Bachillerato</t>
  </si>
  <si>
    <t>Tasa Bruta de Matrícula 1er Año Bachillerato</t>
  </si>
  <si>
    <t>Tasa Bruta de Matrícula 2do Año Bachillerato</t>
  </si>
  <si>
    <t>Tasa Bruta de Matrícula 3er Año Bachillerato</t>
  </si>
  <si>
    <t>2021-2022 Inicio</t>
  </si>
  <si>
    <t>2021-2022</t>
  </si>
  <si>
    <t>Dirección Nacional de Análisis e Información Educativa (DNAIE) / Coordinación General de Planificación (CGP) / Ministerio de Educación (MinEduc).</t>
  </si>
  <si>
    <t>Tasa Bruta de Matrícula Preparatoria</t>
  </si>
  <si>
    <t>Tasa Bruta de Matrícula Educación Elemental</t>
  </si>
  <si>
    <t>Tasa Bruta de Matrícula Educación Media</t>
  </si>
  <si>
    <t>Tasa Bruta de Matrícula Educación Superior</t>
  </si>
  <si>
    <t>2022-2023 Inicio</t>
  </si>
  <si>
    <t>2022-2023</t>
  </si>
  <si>
    <t>Tasa Bruta de Matrícula 5to año de Básica</t>
  </si>
  <si>
    <t>Tasa Bruta de Matrícula 6to año de Básica</t>
  </si>
  <si>
    <t>Tasa Bruta de Matrícula 7mo año de Básica</t>
  </si>
  <si>
    <t>Tasa Bruta de Matrícula 8vo año de Básica</t>
  </si>
  <si>
    <t>Tasa Bruta de Matrícula 9no año de Básica</t>
  </si>
  <si>
    <t>Tasa Bruta de Matrícula 10mo año de Básica</t>
  </si>
  <si>
    <t>Tasa Bruta de Matrícula 1er año de Bachillerato</t>
  </si>
  <si>
    <t>Tasa Bruta de Matrícula 2do año de Bachillerato</t>
  </si>
  <si>
    <t>Tasa Bruta de Matrícula 3er año de Bachillerato</t>
  </si>
  <si>
    <t>2023-2024 Inicio</t>
  </si>
  <si>
    <t>2023-2024</t>
  </si>
  <si>
    <t>** Proyección Poblacional - Censo de Población y Vivienda (CPV – 2022) INEC.</t>
  </si>
  <si>
    <t>Total de estudiantes del grupo de 3 años a 3ro. de bachillerato registrados en instituciones de tipo educación ordinaria y proyecciones poblacionales del INEC.</t>
  </si>
  <si>
    <t>Total de estudiantes del grupo de 3 años a 3ro. de bachillerato registrados en instituciones de tipo educación ordinaria, según subnivel educativo y proyecciones poblacionales del INEC.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</si>
</sst>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\-#,##0\ 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center"/>
    </xf>
    <xf numFmtId="0" fontId="4" fillId="0" borderId="0" xfId="0" applyFont="1"/>
    <xf numFmtId="0" fontId="6" fillId="0" borderId="2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7" fillId="0" borderId="0" xfId="0" applyFont="1" applyAlignment="1">
      <alignment vertical="center"/>
    </xf>
    <xf numFmtId="0" fontId="9" fillId="4" borderId="3" xfId="0" applyFont="1" applyFill="1" applyBorder="1" applyAlignment="1">
      <alignment horizontal="left" vertical="top"/>
    </xf>
    <xf numFmtId="0" fontId="17" fillId="0" borderId="0" xfId="0" applyFont="1"/>
    <xf numFmtId="0" fontId="9" fillId="4" borderId="5" xfId="0" applyFont="1" applyFill="1" applyBorder="1" applyAlignment="1">
      <alignment horizontal="left" vertical="top"/>
    </xf>
    <xf numFmtId="164" fontId="13" fillId="4" borderId="5" xfId="2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left" vertical="top"/>
    </xf>
    <xf numFmtId="164" fontId="13" fillId="4" borderId="9" xfId="2" applyNumberFormat="1" applyFont="1" applyFill="1" applyBorder="1" applyAlignment="1">
      <alignment horizontal="center"/>
    </xf>
    <xf numFmtId="164" fontId="13" fillId="0" borderId="13" xfId="2" applyNumberFormat="1" applyFont="1" applyBorder="1" applyAlignment="1">
      <alignment horizontal="center"/>
    </xf>
    <xf numFmtId="164" fontId="13" fillId="0" borderId="5" xfId="2" applyNumberFormat="1" applyFont="1" applyBorder="1" applyAlignment="1">
      <alignment horizontal="center"/>
    </xf>
    <xf numFmtId="0" fontId="9" fillId="5" borderId="3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164" fontId="13" fillId="5" borderId="5" xfId="2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16" fillId="0" borderId="0" xfId="0" applyFont="1"/>
    <xf numFmtId="0" fontId="9" fillId="5" borderId="13" xfId="0" applyFont="1" applyFill="1" applyBorder="1" applyAlignment="1">
      <alignment horizontal="left" vertical="top"/>
    </xf>
    <xf numFmtId="164" fontId="13" fillId="5" borderId="13" xfId="2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 vertical="top"/>
    </xf>
    <xf numFmtId="164" fontId="13" fillId="5" borderId="1" xfId="2" applyNumberFormat="1" applyFont="1" applyFill="1" applyBorder="1" applyAlignment="1">
      <alignment horizontal="center"/>
    </xf>
    <xf numFmtId="164" fontId="13" fillId="4" borderId="8" xfId="2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top"/>
    </xf>
    <xf numFmtId="164" fontId="13" fillId="6" borderId="1" xfId="2" applyNumberFormat="1" applyFont="1" applyFill="1" applyBorder="1" applyAlignment="1">
      <alignment horizontal="center"/>
    </xf>
    <xf numFmtId="0" fontId="9" fillId="6" borderId="8" xfId="0" applyFont="1" applyFill="1" applyBorder="1" applyAlignment="1">
      <alignment horizontal="left" vertical="top"/>
    </xf>
    <xf numFmtId="164" fontId="13" fillId="6" borderId="8" xfId="2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left" vertical="top"/>
    </xf>
    <xf numFmtId="164" fontId="13" fillId="7" borderId="1" xfId="2" applyNumberFormat="1" applyFont="1" applyFill="1" applyBorder="1" applyAlignment="1">
      <alignment horizontal="center"/>
    </xf>
    <xf numFmtId="0" fontId="9" fillId="7" borderId="8" xfId="0" applyFont="1" applyFill="1" applyBorder="1" applyAlignment="1">
      <alignment horizontal="left" vertical="top"/>
    </xf>
    <xf numFmtId="164" fontId="13" fillId="7" borderId="8" xfId="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164" fontId="13" fillId="2" borderId="1" xfId="2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8" xfId="0" applyFont="1" applyFill="1" applyBorder="1" applyAlignment="1">
      <alignment horizontal="left" vertical="top"/>
    </xf>
    <xf numFmtId="164" fontId="13" fillId="2" borderId="8" xfId="2" applyNumberFormat="1" applyFont="1" applyFill="1" applyBorder="1" applyAlignment="1">
      <alignment horizontal="center"/>
    </xf>
    <xf numFmtId="164" fontId="13" fillId="6" borderId="17" xfId="2" applyNumberFormat="1" applyFont="1" applyFill="1" applyBorder="1" applyAlignment="1">
      <alignment horizontal="center"/>
    </xf>
    <xf numFmtId="164" fontId="13" fillId="7" borderId="17" xfId="2" applyNumberFormat="1" applyFont="1" applyFill="1" applyBorder="1" applyAlignment="1">
      <alignment horizontal="center"/>
    </xf>
    <xf numFmtId="164" fontId="13" fillId="7" borderId="5" xfId="2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left" vertical="top"/>
    </xf>
    <xf numFmtId="164" fontId="13" fillId="6" borderId="5" xfId="2" applyNumberFormat="1" applyFont="1" applyFill="1" applyBorder="1" applyAlignment="1">
      <alignment horizontal="center"/>
    </xf>
    <xf numFmtId="164" fontId="13" fillId="6" borderId="21" xfId="2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top"/>
    </xf>
    <xf numFmtId="0" fontId="9" fillId="7" borderId="5" xfId="0" applyFont="1" applyFill="1" applyBorder="1" applyAlignment="1">
      <alignment horizontal="left" vertical="top"/>
    </xf>
    <xf numFmtId="164" fontId="13" fillId="7" borderId="21" xfId="2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164" fontId="13" fillId="2" borderId="5" xfId="2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top"/>
    </xf>
    <xf numFmtId="0" fontId="7" fillId="0" borderId="0" xfId="3" applyAlignment="1"/>
    <xf numFmtId="164" fontId="13" fillId="4" borderId="21" xfId="2" applyNumberFormat="1" applyFont="1" applyFill="1" applyBorder="1" applyAlignment="1">
      <alignment horizontal="center"/>
    </xf>
    <xf numFmtId="164" fontId="13" fillId="0" borderId="21" xfId="2" applyNumberFormat="1" applyFont="1" applyBorder="1" applyAlignment="1">
      <alignment horizontal="center"/>
    </xf>
    <xf numFmtId="0" fontId="9" fillId="10" borderId="3" xfId="0" applyFont="1" applyFill="1" applyBorder="1" applyAlignment="1">
      <alignment horizontal="left" vertical="top"/>
    </xf>
    <xf numFmtId="0" fontId="9" fillId="10" borderId="5" xfId="0" applyFont="1" applyFill="1" applyBorder="1" applyAlignment="1">
      <alignment horizontal="left" vertical="top"/>
    </xf>
    <xf numFmtId="164" fontId="13" fillId="10" borderId="5" xfId="2" applyNumberFormat="1" applyFont="1" applyFill="1" applyBorder="1" applyAlignment="1">
      <alignment horizontal="center"/>
    </xf>
    <xf numFmtId="164" fontId="13" fillId="10" borderId="21" xfId="2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left" vertical="top"/>
    </xf>
    <xf numFmtId="164" fontId="13" fillId="10" borderId="1" xfId="2" applyNumberFormat="1" applyFont="1" applyFill="1" applyBorder="1" applyAlignment="1">
      <alignment horizontal="center"/>
    </xf>
    <xf numFmtId="164" fontId="13" fillId="10" borderId="17" xfId="2" applyNumberFormat="1" applyFont="1" applyFill="1" applyBorder="1" applyAlignment="1">
      <alignment horizontal="center"/>
    </xf>
    <xf numFmtId="0" fontId="9" fillId="10" borderId="8" xfId="0" applyFont="1" applyFill="1" applyBorder="1" applyAlignment="1">
      <alignment horizontal="left" vertical="top"/>
    </xf>
    <xf numFmtId="164" fontId="13" fillId="10" borderId="8" xfId="2" applyNumberFormat="1" applyFont="1" applyFill="1" applyBorder="1" applyAlignment="1">
      <alignment horizontal="center"/>
    </xf>
    <xf numFmtId="164" fontId="9" fillId="4" borderId="10" xfId="2" applyNumberFormat="1" applyFont="1" applyFill="1" applyBorder="1" applyAlignment="1">
      <alignment horizontal="center"/>
    </xf>
    <xf numFmtId="164" fontId="9" fillId="4" borderId="12" xfId="2" applyNumberFormat="1" applyFont="1" applyFill="1" applyBorder="1" applyAlignment="1">
      <alignment horizontal="center"/>
    </xf>
    <xf numFmtId="164" fontId="9" fillId="5" borderId="10" xfId="2" applyNumberFormat="1" applyFont="1" applyFill="1" applyBorder="1" applyAlignment="1">
      <alignment horizontal="center"/>
    </xf>
    <xf numFmtId="164" fontId="9" fillId="5" borderId="12" xfId="2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center"/>
    </xf>
    <xf numFmtId="0" fontId="15" fillId="8" borderId="8" xfId="4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164" fontId="15" fillId="3" borderId="9" xfId="2" applyNumberFormat="1" applyFont="1" applyFill="1" applyBorder="1" applyAlignment="1">
      <alignment horizontal="center" vertical="center"/>
    </xf>
    <xf numFmtId="164" fontId="9" fillId="10" borderId="10" xfId="2" applyNumberFormat="1" applyFont="1" applyFill="1" applyBorder="1" applyAlignment="1">
      <alignment horizontal="center"/>
    </xf>
    <xf numFmtId="164" fontId="9" fillId="10" borderId="12" xfId="2" applyNumberFormat="1" applyFont="1" applyFill="1" applyBorder="1" applyAlignment="1">
      <alignment horizontal="center"/>
    </xf>
    <xf numFmtId="164" fontId="9" fillId="6" borderId="10" xfId="2" applyNumberFormat="1" applyFont="1" applyFill="1" applyBorder="1" applyAlignment="1">
      <alignment horizontal="center"/>
    </xf>
    <xf numFmtId="164" fontId="9" fillId="6" borderId="12" xfId="2" applyNumberFormat="1" applyFont="1" applyFill="1" applyBorder="1" applyAlignment="1">
      <alignment horizontal="center"/>
    </xf>
    <xf numFmtId="164" fontId="9" fillId="7" borderId="10" xfId="2" applyNumberFormat="1" applyFont="1" applyFill="1" applyBorder="1" applyAlignment="1">
      <alignment horizontal="center"/>
    </xf>
    <xf numFmtId="164" fontId="9" fillId="7" borderId="12" xfId="2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>
      <alignment horizontal="center"/>
    </xf>
    <xf numFmtId="164" fontId="9" fillId="2" borderId="12" xfId="2" applyNumberFormat="1" applyFont="1" applyFill="1" applyBorder="1" applyAlignment="1">
      <alignment horizontal="center"/>
    </xf>
    <xf numFmtId="164" fontId="15" fillId="3" borderId="9" xfId="2" applyNumberFormat="1" applyFont="1" applyFill="1" applyBorder="1" applyAlignment="1">
      <alignment horizontal="center"/>
    </xf>
    <xf numFmtId="10" fontId="15" fillId="3" borderId="9" xfId="1" applyNumberFormat="1" applyFont="1" applyFill="1" applyBorder="1" applyAlignment="1">
      <alignment horizontal="center" vertical="center" wrapText="1"/>
    </xf>
    <xf numFmtId="10" fontId="9" fillId="4" borderId="10" xfId="1" applyNumberFormat="1" applyFont="1" applyFill="1" applyBorder="1" applyAlignment="1">
      <alignment horizontal="center"/>
    </xf>
    <xf numFmtId="10" fontId="9" fillId="4" borderId="12" xfId="1" applyNumberFormat="1" applyFont="1" applyFill="1" applyBorder="1" applyAlignment="1">
      <alignment horizontal="center"/>
    </xf>
    <xf numFmtId="10" fontId="13" fillId="4" borderId="6" xfId="1" applyNumberFormat="1" applyFont="1" applyFill="1" applyBorder="1" applyAlignment="1">
      <alignment horizontal="center"/>
    </xf>
    <xf numFmtId="10" fontId="13" fillId="4" borderId="18" xfId="1" applyNumberFormat="1" applyFont="1" applyFill="1" applyBorder="1" applyAlignment="1">
      <alignment horizontal="center"/>
    </xf>
    <xf numFmtId="10" fontId="9" fillId="5" borderId="10" xfId="1" applyNumberFormat="1" applyFont="1" applyFill="1" applyBorder="1" applyAlignment="1">
      <alignment horizontal="center"/>
    </xf>
    <xf numFmtId="10" fontId="9" fillId="5" borderId="12" xfId="1" applyNumberFormat="1" applyFont="1" applyFill="1" applyBorder="1" applyAlignment="1">
      <alignment horizontal="center"/>
    </xf>
    <xf numFmtId="10" fontId="13" fillId="5" borderId="5" xfId="1" applyNumberFormat="1" applyFont="1" applyFill="1" applyBorder="1" applyAlignment="1">
      <alignment horizontal="center"/>
    </xf>
    <xf numFmtId="10" fontId="13" fillId="5" borderId="1" xfId="1" applyNumberFormat="1" applyFont="1" applyFill="1" applyBorder="1" applyAlignment="1">
      <alignment horizontal="center"/>
    </xf>
    <xf numFmtId="10" fontId="13" fillId="5" borderId="17" xfId="1" applyNumberFormat="1" applyFont="1" applyFill="1" applyBorder="1" applyAlignment="1">
      <alignment horizontal="center"/>
    </xf>
    <xf numFmtId="10" fontId="13" fillId="5" borderId="6" xfId="1" applyNumberFormat="1" applyFont="1" applyFill="1" applyBorder="1" applyAlignment="1">
      <alignment horizontal="center"/>
    </xf>
    <xf numFmtId="10" fontId="13" fillId="5" borderId="18" xfId="1" applyNumberFormat="1" applyFont="1" applyFill="1" applyBorder="1" applyAlignment="1">
      <alignment horizontal="center"/>
    </xf>
    <xf numFmtId="10" fontId="9" fillId="2" borderId="10" xfId="1" applyNumberFormat="1" applyFont="1" applyFill="1" applyBorder="1" applyAlignment="1">
      <alignment horizontal="center"/>
    </xf>
    <xf numFmtId="10" fontId="9" fillId="2" borderId="12" xfId="1" applyNumberFormat="1" applyFont="1" applyFill="1" applyBorder="1" applyAlignment="1">
      <alignment horizontal="center"/>
    </xf>
    <xf numFmtId="10" fontId="13" fillId="2" borderId="5" xfId="1" applyNumberFormat="1" applyFont="1" applyFill="1" applyBorder="1" applyAlignment="1">
      <alignment horizontal="center"/>
    </xf>
    <xf numFmtId="10" fontId="13" fillId="2" borderId="21" xfId="1" applyNumberFormat="1" applyFont="1" applyFill="1" applyBorder="1" applyAlignment="1">
      <alignment horizontal="center"/>
    </xf>
    <xf numFmtId="10" fontId="13" fillId="2" borderId="1" xfId="1" applyNumberFormat="1" applyFont="1" applyFill="1" applyBorder="1" applyAlignment="1">
      <alignment horizontal="center"/>
    </xf>
    <xf numFmtId="10" fontId="13" fillId="2" borderId="17" xfId="1" applyNumberFormat="1" applyFont="1" applyFill="1" applyBorder="1" applyAlignment="1">
      <alignment horizontal="center"/>
    </xf>
    <xf numFmtId="10" fontId="13" fillId="2" borderId="8" xfId="1" applyNumberFormat="1" applyFont="1" applyFill="1" applyBorder="1" applyAlignment="1">
      <alignment horizontal="center"/>
    </xf>
    <xf numFmtId="10" fontId="13" fillId="2" borderId="16" xfId="1" applyNumberFormat="1" applyFont="1" applyFill="1" applyBorder="1" applyAlignment="1">
      <alignment horizontal="center"/>
    </xf>
    <xf numFmtId="10" fontId="15" fillId="3" borderId="9" xfId="1" applyNumberFormat="1" applyFont="1" applyFill="1" applyBorder="1" applyAlignment="1">
      <alignment horizontal="center" wrapText="1"/>
    </xf>
    <xf numFmtId="10" fontId="9" fillId="10" borderId="10" xfId="1" applyNumberFormat="1" applyFont="1" applyFill="1" applyBorder="1" applyAlignment="1">
      <alignment horizontal="center"/>
    </xf>
    <xf numFmtId="10" fontId="9" fillId="10" borderId="12" xfId="1" applyNumberFormat="1" applyFont="1" applyFill="1" applyBorder="1" applyAlignment="1">
      <alignment horizontal="center"/>
    </xf>
    <xf numFmtId="10" fontId="13" fillId="10" borderId="1" xfId="1" applyNumberFormat="1" applyFont="1" applyFill="1" applyBorder="1" applyAlignment="1">
      <alignment horizontal="center"/>
    </xf>
    <xf numFmtId="10" fontId="13" fillId="10" borderId="17" xfId="1" applyNumberFormat="1" applyFont="1" applyFill="1" applyBorder="1" applyAlignment="1">
      <alignment horizontal="center"/>
    </xf>
    <xf numFmtId="10" fontId="9" fillId="6" borderId="10" xfId="1" applyNumberFormat="1" applyFont="1" applyFill="1" applyBorder="1" applyAlignment="1">
      <alignment horizontal="center"/>
    </xf>
    <xf numFmtId="10" fontId="13" fillId="6" borderId="1" xfId="1" applyNumberFormat="1" applyFont="1" applyFill="1" applyBorder="1" applyAlignment="1">
      <alignment horizontal="center"/>
    </xf>
    <xf numFmtId="10" fontId="13" fillId="6" borderId="17" xfId="1" applyNumberFormat="1" applyFont="1" applyFill="1" applyBorder="1" applyAlignment="1">
      <alignment horizontal="center"/>
    </xf>
    <xf numFmtId="10" fontId="9" fillId="7" borderId="10" xfId="1" applyNumberFormat="1" applyFont="1" applyFill="1" applyBorder="1" applyAlignment="1">
      <alignment horizontal="center"/>
    </xf>
    <xf numFmtId="10" fontId="9" fillId="7" borderId="12" xfId="1" applyNumberFormat="1" applyFont="1" applyFill="1" applyBorder="1" applyAlignment="1">
      <alignment horizontal="center"/>
    </xf>
    <xf numFmtId="10" fontId="13" fillId="7" borderId="1" xfId="1" applyNumberFormat="1" applyFont="1" applyFill="1" applyBorder="1" applyAlignment="1">
      <alignment horizontal="center"/>
    </xf>
    <xf numFmtId="10" fontId="13" fillId="7" borderId="17" xfId="1" applyNumberFormat="1" applyFont="1" applyFill="1" applyBorder="1" applyAlignment="1">
      <alignment horizontal="center"/>
    </xf>
    <xf numFmtId="0" fontId="15" fillId="3" borderId="15" xfId="4" applyFont="1" applyFill="1" applyBorder="1" applyAlignment="1">
      <alignment horizontal="left" vertical="center"/>
    </xf>
    <xf numFmtId="0" fontId="15" fillId="3" borderId="9" xfId="4" applyFont="1" applyFill="1" applyBorder="1" applyAlignment="1">
      <alignment horizontal="left" vertical="center"/>
    </xf>
    <xf numFmtId="164" fontId="15" fillId="3" borderId="32" xfId="2" applyNumberFormat="1" applyFont="1" applyFill="1" applyBorder="1" applyAlignment="1">
      <alignment horizontal="center" vertical="center"/>
    </xf>
    <xf numFmtId="164" fontId="9" fillId="4" borderId="33" xfId="2" applyNumberFormat="1" applyFont="1" applyFill="1" applyBorder="1" applyAlignment="1">
      <alignment horizontal="center"/>
    </xf>
    <xf numFmtId="164" fontId="13" fillId="4" borderId="31" xfId="2" applyNumberFormat="1" applyFont="1" applyFill="1" applyBorder="1" applyAlignment="1">
      <alignment horizontal="center"/>
    </xf>
    <xf numFmtId="164" fontId="13" fillId="0" borderId="31" xfId="2" applyNumberFormat="1" applyFont="1" applyBorder="1" applyAlignment="1">
      <alignment horizontal="center"/>
    </xf>
    <xf numFmtId="164" fontId="13" fillId="0" borderId="34" xfId="2" applyNumberFormat="1" applyFont="1" applyBorder="1" applyAlignment="1">
      <alignment horizontal="center"/>
    </xf>
    <xf numFmtId="164" fontId="9" fillId="4" borderId="3" xfId="2" applyNumberFormat="1" applyFont="1" applyFill="1" applyBorder="1" applyAlignment="1">
      <alignment horizontal="center"/>
    </xf>
    <xf numFmtId="164" fontId="13" fillId="4" borderId="35" xfId="2" applyNumberFormat="1" applyFont="1" applyFill="1" applyBorder="1" applyAlignment="1">
      <alignment horizontal="center"/>
    </xf>
    <xf numFmtId="164" fontId="9" fillId="5" borderId="3" xfId="2" applyNumberFormat="1" applyFont="1" applyFill="1" applyBorder="1" applyAlignment="1">
      <alignment horizontal="center"/>
    </xf>
    <xf numFmtId="164" fontId="13" fillId="0" borderId="35" xfId="2" applyNumberFormat="1" applyFont="1" applyBorder="1" applyAlignment="1">
      <alignment horizontal="center"/>
    </xf>
    <xf numFmtId="164" fontId="13" fillId="0" borderId="15" xfId="2" applyNumberFormat="1" applyFont="1" applyBorder="1" applyAlignment="1">
      <alignment horizontal="center"/>
    </xf>
    <xf numFmtId="0" fontId="15" fillId="9" borderId="36" xfId="0" applyFont="1" applyFill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/>
    </xf>
    <xf numFmtId="0" fontId="15" fillId="9" borderId="15" xfId="0" applyFont="1" applyFill="1" applyBorder="1" applyAlignment="1">
      <alignment horizontal="center" vertical="center"/>
    </xf>
    <xf numFmtId="164" fontId="13" fillId="4" borderId="32" xfId="2" applyNumberFormat="1" applyFont="1" applyFill="1" applyBorder="1" applyAlignment="1">
      <alignment horizontal="center"/>
    </xf>
    <xf numFmtId="164" fontId="15" fillId="3" borderId="19" xfId="2" applyNumberFormat="1" applyFont="1" applyFill="1" applyBorder="1" applyAlignment="1">
      <alignment horizontal="center" vertical="center"/>
    </xf>
    <xf numFmtId="164" fontId="13" fillId="5" borderId="17" xfId="2" applyNumberFormat="1" applyFont="1" applyFill="1" applyBorder="1" applyAlignment="1">
      <alignment horizontal="center"/>
    </xf>
    <xf numFmtId="164" fontId="13" fillId="5" borderId="4" xfId="2" applyNumberFormat="1" applyFont="1" applyFill="1" applyBorder="1" applyAlignment="1">
      <alignment horizontal="center"/>
    </xf>
    <xf numFmtId="164" fontId="13" fillId="0" borderId="17" xfId="2" applyNumberFormat="1" applyFont="1" applyBorder="1" applyAlignment="1">
      <alignment horizontal="center"/>
    </xf>
    <xf numFmtId="164" fontId="13" fillId="0" borderId="8" xfId="2" applyNumberFormat="1" applyFont="1" applyBorder="1" applyAlignment="1">
      <alignment horizontal="center"/>
    </xf>
    <xf numFmtId="164" fontId="13" fillId="0" borderId="16" xfId="2" applyNumberFormat="1" applyFont="1" applyBorder="1" applyAlignment="1">
      <alignment horizontal="center"/>
    </xf>
    <xf numFmtId="164" fontId="13" fillId="4" borderId="19" xfId="2" applyNumberFormat="1" applyFont="1" applyFill="1" applyBorder="1" applyAlignment="1">
      <alignment horizontal="center"/>
    </xf>
    <xf numFmtId="164" fontId="13" fillId="4" borderId="6" xfId="2" applyNumberFormat="1" applyFont="1" applyFill="1" applyBorder="1" applyAlignment="1">
      <alignment horizontal="center"/>
    </xf>
    <xf numFmtId="164" fontId="13" fillId="4" borderId="18" xfId="2" applyNumberFormat="1" applyFont="1" applyFill="1" applyBorder="1" applyAlignment="1">
      <alignment horizontal="center"/>
    </xf>
    <xf numFmtId="164" fontId="13" fillId="5" borderId="19" xfId="2" applyNumberFormat="1" applyFont="1" applyFill="1" applyBorder="1" applyAlignment="1">
      <alignment horizontal="center"/>
    </xf>
    <xf numFmtId="164" fontId="13" fillId="5" borderId="9" xfId="2" applyNumberFormat="1" applyFont="1" applyFill="1" applyBorder="1" applyAlignment="1">
      <alignment horizontal="center"/>
    </xf>
    <xf numFmtId="0" fontId="15" fillId="8" borderId="1" xfId="4" applyFont="1" applyFill="1" applyBorder="1" applyAlignment="1">
      <alignment horizontal="center" vertical="center" wrapText="1"/>
    </xf>
    <xf numFmtId="0" fontId="15" fillId="8" borderId="17" xfId="4" applyFont="1" applyFill="1" applyBorder="1" applyAlignment="1">
      <alignment horizontal="center" vertical="center" wrapText="1"/>
    </xf>
    <xf numFmtId="10" fontId="15" fillId="3" borderId="6" xfId="1" applyNumberFormat="1" applyFont="1" applyFill="1" applyBorder="1" applyAlignment="1">
      <alignment horizontal="center" vertical="center" wrapText="1"/>
    </xf>
    <xf numFmtId="10" fontId="13" fillId="4" borderId="5" xfId="1" applyNumberFormat="1" applyFont="1" applyFill="1" applyBorder="1" applyAlignment="1">
      <alignment horizontal="center"/>
    </xf>
    <xf numFmtId="10" fontId="13" fillId="4" borderId="21" xfId="1" applyNumberFormat="1" applyFont="1" applyFill="1" applyBorder="1" applyAlignment="1">
      <alignment horizontal="center"/>
    </xf>
    <xf numFmtId="10" fontId="13" fillId="5" borderId="21" xfId="1" applyNumberFormat="1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164" fontId="9" fillId="10" borderId="3" xfId="2" applyNumberFormat="1" applyFont="1" applyFill="1" applyBorder="1" applyAlignment="1">
      <alignment horizontal="center"/>
    </xf>
    <xf numFmtId="164" fontId="13" fillId="10" borderId="35" xfId="2" applyNumberFormat="1" applyFont="1" applyFill="1" applyBorder="1" applyAlignment="1">
      <alignment horizontal="center"/>
    </xf>
    <xf numFmtId="164" fontId="13" fillId="10" borderId="4" xfId="2" applyNumberFormat="1" applyFont="1" applyFill="1" applyBorder="1" applyAlignment="1">
      <alignment horizontal="center"/>
    </xf>
    <xf numFmtId="164" fontId="9" fillId="6" borderId="3" xfId="2" applyNumberFormat="1" applyFont="1" applyFill="1" applyBorder="1" applyAlignment="1">
      <alignment horizontal="center"/>
    </xf>
    <xf numFmtId="164" fontId="13" fillId="6" borderId="35" xfId="2" applyNumberFormat="1" applyFont="1" applyFill="1" applyBorder="1" applyAlignment="1">
      <alignment horizontal="center"/>
    </xf>
    <xf numFmtId="164" fontId="13" fillId="6" borderId="4" xfId="2" applyNumberFormat="1" applyFont="1" applyFill="1" applyBorder="1" applyAlignment="1">
      <alignment horizontal="center"/>
    </xf>
    <xf numFmtId="164" fontId="9" fillId="7" borderId="3" xfId="2" applyNumberFormat="1" applyFont="1" applyFill="1" applyBorder="1" applyAlignment="1">
      <alignment horizontal="center"/>
    </xf>
    <xf numFmtId="164" fontId="13" fillId="7" borderId="35" xfId="2" applyNumberFormat="1" applyFont="1" applyFill="1" applyBorder="1" applyAlignment="1">
      <alignment horizontal="center"/>
    </xf>
    <xf numFmtId="164" fontId="13" fillId="7" borderId="4" xfId="2" applyNumberFormat="1" applyFont="1" applyFill="1" applyBorder="1" applyAlignment="1">
      <alignment horizontal="center"/>
    </xf>
    <xf numFmtId="164" fontId="9" fillId="2" borderId="3" xfId="2" applyNumberFormat="1" applyFont="1" applyFill="1" applyBorder="1" applyAlignment="1">
      <alignment horizontal="center"/>
    </xf>
    <xf numFmtId="164" fontId="13" fillId="2" borderId="35" xfId="2" applyNumberFormat="1" applyFont="1" applyFill="1" applyBorder="1" applyAlignment="1">
      <alignment horizontal="center"/>
    </xf>
    <xf numFmtId="164" fontId="13" fillId="2" borderId="4" xfId="2" applyNumberFormat="1" applyFont="1" applyFill="1" applyBorder="1" applyAlignment="1">
      <alignment horizontal="center"/>
    </xf>
    <xf numFmtId="164" fontId="13" fillId="2" borderId="7" xfId="2" applyNumberFormat="1" applyFont="1" applyFill="1" applyBorder="1" applyAlignment="1">
      <alignment horizontal="center"/>
    </xf>
    <xf numFmtId="164" fontId="13" fillId="4" borderId="39" xfId="2" applyNumberFormat="1" applyFont="1" applyFill="1" applyBorder="1" applyAlignment="1">
      <alignment horizontal="center"/>
    </xf>
    <xf numFmtId="164" fontId="13" fillId="5" borderId="27" xfId="2" applyNumberFormat="1" applyFont="1" applyFill="1" applyBorder="1" applyAlignment="1">
      <alignment horizontal="center"/>
    </xf>
    <xf numFmtId="164" fontId="13" fillId="10" borderId="39" xfId="2" applyNumberFormat="1" applyFont="1" applyFill="1" applyBorder="1" applyAlignment="1">
      <alignment horizontal="center"/>
    </xf>
    <xf numFmtId="164" fontId="13" fillId="10" borderId="6" xfId="2" applyNumberFormat="1" applyFont="1" applyFill="1" applyBorder="1" applyAlignment="1">
      <alignment horizontal="center"/>
    </xf>
    <xf numFmtId="164" fontId="13" fillId="10" borderId="18" xfId="2" applyNumberFormat="1" applyFont="1" applyFill="1" applyBorder="1" applyAlignment="1">
      <alignment horizontal="center"/>
    </xf>
    <xf numFmtId="164" fontId="13" fillId="6" borderId="39" xfId="2" applyNumberFormat="1" applyFont="1" applyFill="1" applyBorder="1" applyAlignment="1">
      <alignment horizontal="center"/>
    </xf>
    <xf numFmtId="164" fontId="13" fillId="6" borderId="6" xfId="2" applyNumberFormat="1" applyFont="1" applyFill="1" applyBorder="1" applyAlignment="1">
      <alignment horizontal="center"/>
    </xf>
    <xf numFmtId="164" fontId="13" fillId="6" borderId="18" xfId="2" applyNumberFormat="1" applyFont="1" applyFill="1" applyBorder="1" applyAlignment="1">
      <alignment horizontal="center"/>
    </xf>
    <xf numFmtId="164" fontId="13" fillId="7" borderId="39" xfId="2" applyNumberFormat="1" applyFont="1" applyFill="1" applyBorder="1" applyAlignment="1">
      <alignment horizontal="center"/>
    </xf>
    <xf numFmtId="164" fontId="13" fillId="7" borderId="6" xfId="2" applyNumberFormat="1" applyFont="1" applyFill="1" applyBorder="1" applyAlignment="1">
      <alignment horizontal="center"/>
    </xf>
    <xf numFmtId="164" fontId="13" fillId="7" borderId="18" xfId="2" applyNumberFormat="1" applyFont="1" applyFill="1" applyBorder="1" applyAlignment="1">
      <alignment horizontal="center"/>
    </xf>
    <xf numFmtId="0" fontId="15" fillId="8" borderId="36" xfId="4" applyFont="1" applyFill="1" applyBorder="1" applyAlignment="1">
      <alignment horizontal="center" vertical="center" wrapText="1"/>
    </xf>
    <xf numFmtId="10" fontId="15" fillId="3" borderId="32" xfId="1" applyNumberFormat="1" applyFont="1" applyFill="1" applyBorder="1" applyAlignment="1">
      <alignment horizontal="center" wrapText="1"/>
    </xf>
    <xf numFmtId="10" fontId="9" fillId="4" borderId="33" xfId="1" applyNumberFormat="1" applyFont="1" applyFill="1" applyBorder="1" applyAlignment="1">
      <alignment horizontal="center"/>
    </xf>
    <xf numFmtId="10" fontId="9" fillId="5" borderId="33" xfId="1" applyNumberFormat="1" applyFont="1" applyFill="1" applyBorder="1" applyAlignment="1">
      <alignment horizontal="center"/>
    </xf>
    <xf numFmtId="10" fontId="9" fillId="10" borderId="33" xfId="1" applyNumberFormat="1" applyFont="1" applyFill="1" applyBorder="1" applyAlignment="1">
      <alignment horizontal="center"/>
    </xf>
    <xf numFmtId="10" fontId="13" fillId="10" borderId="37" xfId="1" applyNumberFormat="1" applyFont="1" applyFill="1" applyBorder="1" applyAlignment="1">
      <alignment horizontal="center"/>
    </xf>
    <xf numFmtId="10" fontId="9" fillId="6" borderId="33" xfId="1" applyNumberFormat="1" applyFont="1" applyFill="1" applyBorder="1" applyAlignment="1">
      <alignment horizontal="center"/>
    </xf>
    <xf numFmtId="10" fontId="13" fillId="6" borderId="37" xfId="1" applyNumberFormat="1" applyFont="1" applyFill="1" applyBorder="1" applyAlignment="1">
      <alignment horizontal="center"/>
    </xf>
    <xf numFmtId="10" fontId="9" fillId="7" borderId="33" xfId="1" applyNumberFormat="1" applyFont="1" applyFill="1" applyBorder="1" applyAlignment="1">
      <alignment horizontal="center"/>
    </xf>
    <xf numFmtId="10" fontId="13" fillId="7" borderId="37" xfId="1" applyNumberFormat="1" applyFont="1" applyFill="1" applyBorder="1" applyAlignment="1">
      <alignment horizontal="center"/>
    </xf>
    <xf numFmtId="10" fontId="9" fillId="2" borderId="33" xfId="1" applyNumberFormat="1" applyFont="1" applyFill="1" applyBorder="1" applyAlignment="1">
      <alignment horizontal="center"/>
    </xf>
    <xf numFmtId="10" fontId="13" fillId="2" borderId="31" xfId="1" applyNumberFormat="1" applyFont="1" applyFill="1" applyBorder="1" applyAlignment="1">
      <alignment horizontal="center"/>
    </xf>
    <xf numFmtId="10" fontId="13" fillId="2" borderId="37" xfId="1" applyNumberFormat="1" applyFont="1" applyFill="1" applyBorder="1" applyAlignment="1">
      <alignment horizontal="center"/>
    </xf>
    <xf numFmtId="10" fontId="13" fillId="2" borderId="36" xfId="1" applyNumberFormat="1" applyFont="1" applyFill="1" applyBorder="1" applyAlignment="1">
      <alignment horizontal="center"/>
    </xf>
    <xf numFmtId="10" fontId="15" fillId="3" borderId="6" xfId="1" applyNumberFormat="1" applyFont="1" applyFill="1" applyBorder="1" applyAlignment="1">
      <alignment horizontal="center" wrapText="1"/>
    </xf>
    <xf numFmtId="10" fontId="13" fillId="4" borderId="31" xfId="1" applyNumberFormat="1" applyFont="1" applyFill="1" applyBorder="1" applyAlignment="1">
      <alignment horizontal="center"/>
    </xf>
    <xf numFmtId="10" fontId="13" fillId="4" borderId="40" xfId="1" applyNumberFormat="1" applyFont="1" applyFill="1" applyBorder="1" applyAlignment="1">
      <alignment horizontal="center"/>
    </xf>
    <xf numFmtId="0" fontId="9" fillId="10" borderId="6" xfId="0" applyFont="1" applyFill="1" applyBorder="1" applyAlignment="1">
      <alignment horizontal="left" vertical="top"/>
    </xf>
    <xf numFmtId="10" fontId="13" fillId="10" borderId="6" xfId="1" applyNumberFormat="1" applyFont="1" applyFill="1" applyBorder="1" applyAlignment="1">
      <alignment horizontal="center"/>
    </xf>
    <xf numFmtId="10" fontId="13" fillId="10" borderId="40" xfId="1" applyNumberFormat="1" applyFont="1" applyFill="1" applyBorder="1" applyAlignment="1">
      <alignment horizontal="center"/>
    </xf>
    <xf numFmtId="10" fontId="13" fillId="10" borderId="18" xfId="1" applyNumberFormat="1" applyFont="1" applyFill="1" applyBorder="1" applyAlignment="1">
      <alignment horizontal="center"/>
    </xf>
    <xf numFmtId="10" fontId="13" fillId="6" borderId="5" xfId="1" applyNumberFormat="1" applyFont="1" applyFill="1" applyBorder="1" applyAlignment="1">
      <alignment horizontal="center"/>
    </xf>
    <xf numFmtId="10" fontId="13" fillId="6" borderId="31" xfId="1" applyNumberFormat="1" applyFont="1" applyFill="1" applyBorder="1" applyAlignment="1">
      <alignment horizontal="center"/>
    </xf>
    <xf numFmtId="10" fontId="13" fillId="6" borderId="21" xfId="1" applyNumberFormat="1" applyFont="1" applyFill="1" applyBorder="1" applyAlignment="1">
      <alignment horizontal="center"/>
    </xf>
    <xf numFmtId="10" fontId="13" fillId="6" borderId="6" xfId="1" applyNumberFormat="1" applyFont="1" applyFill="1" applyBorder="1" applyAlignment="1">
      <alignment horizontal="center"/>
    </xf>
    <xf numFmtId="10" fontId="13" fillId="6" borderId="40" xfId="1" applyNumberFormat="1" applyFont="1" applyFill="1" applyBorder="1" applyAlignment="1">
      <alignment horizontal="center"/>
    </xf>
    <xf numFmtId="10" fontId="13" fillId="6" borderId="18" xfId="1" applyNumberFormat="1" applyFont="1" applyFill="1" applyBorder="1" applyAlignment="1">
      <alignment horizontal="center"/>
    </xf>
    <xf numFmtId="10" fontId="13" fillId="7" borderId="5" xfId="1" applyNumberFormat="1" applyFont="1" applyFill="1" applyBorder="1" applyAlignment="1">
      <alignment horizontal="center"/>
    </xf>
    <xf numFmtId="10" fontId="13" fillId="7" borderId="31" xfId="1" applyNumberFormat="1" applyFont="1" applyFill="1" applyBorder="1" applyAlignment="1">
      <alignment horizontal="center"/>
    </xf>
    <xf numFmtId="10" fontId="13" fillId="7" borderId="21" xfId="1" applyNumberFormat="1" applyFont="1" applyFill="1" applyBorder="1" applyAlignment="1">
      <alignment horizontal="center"/>
    </xf>
    <xf numFmtId="10" fontId="13" fillId="7" borderId="6" xfId="1" applyNumberFormat="1" applyFont="1" applyFill="1" applyBorder="1" applyAlignment="1">
      <alignment horizontal="center"/>
    </xf>
    <xf numFmtId="10" fontId="13" fillId="7" borderId="40" xfId="1" applyNumberFormat="1" applyFont="1" applyFill="1" applyBorder="1" applyAlignment="1">
      <alignment horizontal="center"/>
    </xf>
    <xf numFmtId="10" fontId="13" fillId="7" borderId="18" xfId="1" applyNumberFormat="1" applyFont="1" applyFill="1" applyBorder="1" applyAlignment="1">
      <alignment horizontal="center"/>
    </xf>
    <xf numFmtId="0" fontId="9" fillId="5" borderId="9" xfId="0" applyFont="1" applyFill="1" applyBorder="1" applyAlignment="1">
      <alignment horizontal="left" vertical="top"/>
    </xf>
    <xf numFmtId="10" fontId="13" fillId="5" borderId="9" xfId="1" applyNumberFormat="1" applyFont="1" applyFill="1" applyBorder="1" applyAlignment="1">
      <alignment horizontal="center"/>
    </xf>
    <xf numFmtId="10" fontId="13" fillId="10" borderId="5" xfId="1" applyNumberFormat="1" applyFont="1" applyFill="1" applyBorder="1" applyAlignment="1">
      <alignment horizontal="center"/>
    </xf>
    <xf numFmtId="10" fontId="13" fillId="10" borderId="31" xfId="1" applyNumberFormat="1" applyFont="1" applyFill="1" applyBorder="1" applyAlignment="1">
      <alignment horizontal="center"/>
    </xf>
    <xf numFmtId="10" fontId="13" fillId="10" borderId="21" xfId="1" applyNumberFormat="1" applyFont="1" applyFill="1" applyBorder="1" applyAlignment="1">
      <alignment horizontal="center"/>
    </xf>
    <xf numFmtId="164" fontId="9" fillId="4" borderId="41" xfId="2" applyNumberFormat="1" applyFont="1" applyFill="1" applyBorder="1" applyAlignment="1">
      <alignment horizontal="center"/>
    </xf>
    <xf numFmtId="164" fontId="13" fillId="4" borderId="42" xfId="2" applyNumberFormat="1" applyFont="1" applyFill="1" applyBorder="1" applyAlignment="1">
      <alignment horizontal="center"/>
    </xf>
    <xf numFmtId="164" fontId="9" fillId="5" borderId="41" xfId="2" applyNumberFormat="1" applyFont="1" applyFill="1" applyBorder="1" applyAlignment="1">
      <alignment horizontal="center"/>
    </xf>
    <xf numFmtId="164" fontId="13" fillId="5" borderId="0" xfId="2" applyNumberFormat="1" applyFont="1" applyFill="1" applyBorder="1" applyAlignment="1">
      <alignment horizontal="center"/>
    </xf>
    <xf numFmtId="0" fontId="15" fillId="8" borderId="40" xfId="0" applyFont="1" applyFill="1" applyBorder="1" applyAlignment="1">
      <alignment horizontal="center" vertical="center"/>
    </xf>
    <xf numFmtId="164" fontId="15" fillId="3" borderId="6" xfId="2" applyNumberFormat="1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45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/>
    </xf>
    <xf numFmtId="164" fontId="13" fillId="4" borderId="46" xfId="2" applyNumberFormat="1" applyFont="1" applyFill="1" applyBorder="1" applyAlignment="1">
      <alignment horizontal="center"/>
    </xf>
    <xf numFmtId="164" fontId="9" fillId="10" borderId="41" xfId="2" applyNumberFormat="1" applyFont="1" applyFill="1" applyBorder="1" applyAlignment="1">
      <alignment horizontal="center"/>
    </xf>
    <xf numFmtId="164" fontId="13" fillId="10" borderId="42" xfId="2" applyNumberFormat="1" applyFont="1" applyFill="1" applyBorder="1" applyAlignment="1">
      <alignment horizontal="center"/>
    </xf>
    <xf numFmtId="164" fontId="13" fillId="10" borderId="46" xfId="2" applyNumberFormat="1" applyFont="1" applyFill="1" applyBorder="1" applyAlignment="1">
      <alignment horizontal="center"/>
    </xf>
    <xf numFmtId="164" fontId="9" fillId="6" borderId="41" xfId="2" applyNumberFormat="1" applyFont="1" applyFill="1" applyBorder="1" applyAlignment="1">
      <alignment horizontal="center"/>
    </xf>
    <xf numFmtId="164" fontId="13" fillId="6" borderId="42" xfId="2" applyNumberFormat="1" applyFont="1" applyFill="1" applyBorder="1" applyAlignment="1">
      <alignment horizontal="center"/>
    </xf>
    <xf numFmtId="164" fontId="13" fillId="6" borderId="43" xfId="2" applyNumberFormat="1" applyFont="1" applyFill="1" applyBorder="1" applyAlignment="1">
      <alignment horizontal="center"/>
    </xf>
    <xf numFmtId="164" fontId="13" fillId="6" borderId="0" xfId="2" applyNumberFormat="1" applyFont="1" applyFill="1" applyBorder="1" applyAlignment="1">
      <alignment horizontal="center"/>
    </xf>
    <xf numFmtId="164" fontId="9" fillId="7" borderId="41" xfId="2" applyNumberFormat="1" applyFont="1" applyFill="1" applyBorder="1" applyAlignment="1">
      <alignment horizontal="center"/>
    </xf>
    <xf numFmtId="164" fontId="13" fillId="7" borderId="42" xfId="2" applyNumberFormat="1" applyFont="1" applyFill="1" applyBorder="1" applyAlignment="1">
      <alignment horizontal="center"/>
    </xf>
    <xf numFmtId="164" fontId="13" fillId="7" borderId="46" xfId="2" applyNumberFormat="1" applyFont="1" applyFill="1" applyBorder="1" applyAlignment="1">
      <alignment horizontal="center"/>
    </xf>
    <xf numFmtId="164" fontId="9" fillId="2" borderId="41" xfId="2" applyNumberFormat="1" applyFont="1" applyFill="1" applyBorder="1" applyAlignment="1">
      <alignment horizontal="center"/>
    </xf>
    <xf numFmtId="164" fontId="13" fillId="2" borderId="42" xfId="2" applyNumberFormat="1" applyFont="1" applyFill="1" applyBorder="1" applyAlignment="1">
      <alignment horizontal="center"/>
    </xf>
    <xf numFmtId="164" fontId="13" fillId="2" borderId="45" xfId="2" applyNumberFormat="1" applyFont="1" applyFill="1" applyBorder="1" applyAlignment="1">
      <alignment horizontal="center"/>
    </xf>
    <xf numFmtId="0" fontId="15" fillId="9" borderId="39" xfId="0" applyFont="1" applyFill="1" applyBorder="1" applyAlignment="1">
      <alignment horizontal="center" vertical="center"/>
    </xf>
    <xf numFmtId="164" fontId="15" fillId="3" borderId="3" xfId="2" applyNumberFormat="1" applyFont="1" applyFill="1" applyBorder="1" applyAlignment="1">
      <alignment horizontal="center"/>
    </xf>
    <xf numFmtId="164" fontId="15" fillId="3" borderId="10" xfId="2" applyNumberFormat="1" applyFont="1" applyFill="1" applyBorder="1" applyAlignment="1">
      <alignment horizontal="center"/>
    </xf>
    <xf numFmtId="164" fontId="15" fillId="3" borderId="12" xfId="2" applyNumberFormat="1" applyFont="1" applyFill="1" applyBorder="1" applyAlignment="1">
      <alignment horizontal="center"/>
    </xf>
    <xf numFmtId="10" fontId="15" fillId="3" borderId="18" xfId="1" applyNumberFormat="1" applyFont="1" applyFill="1" applyBorder="1" applyAlignment="1">
      <alignment horizontal="center" vertical="center" wrapText="1"/>
    </xf>
    <xf numFmtId="10" fontId="15" fillId="3" borderId="18" xfId="1" applyNumberFormat="1" applyFont="1" applyFill="1" applyBorder="1" applyAlignment="1">
      <alignment horizontal="center" wrapText="1"/>
    </xf>
    <xf numFmtId="10" fontId="13" fillId="5" borderId="27" xfId="1" applyNumberFormat="1" applyFont="1" applyFill="1" applyBorder="1" applyAlignment="1">
      <alignment horizontal="center"/>
    </xf>
    <xf numFmtId="10" fontId="9" fillId="6" borderId="12" xfId="1" applyNumberFormat="1" applyFont="1" applyFill="1" applyBorder="1" applyAlignment="1">
      <alignment horizontal="center"/>
    </xf>
    <xf numFmtId="10" fontId="9" fillId="6" borderId="30" xfId="1" applyNumberFormat="1" applyFont="1" applyFill="1" applyBorder="1" applyAlignment="1">
      <alignment horizontal="center"/>
    </xf>
    <xf numFmtId="164" fontId="9" fillId="5" borderId="14" xfId="2" applyNumberFormat="1" applyFont="1" applyFill="1" applyBorder="1" applyAlignment="1">
      <alignment horizontal="center"/>
    </xf>
    <xf numFmtId="164" fontId="9" fillId="5" borderId="50" xfId="2" applyNumberFormat="1" applyFont="1" applyFill="1" applyBorder="1" applyAlignment="1">
      <alignment horizontal="center"/>
    </xf>
    <xf numFmtId="164" fontId="9" fillId="5" borderId="51" xfId="2" applyNumberFormat="1" applyFont="1" applyFill="1" applyBorder="1" applyAlignment="1">
      <alignment horizontal="center"/>
    </xf>
    <xf numFmtId="164" fontId="9" fillId="5" borderId="52" xfId="2" applyNumberFormat="1" applyFont="1" applyFill="1" applyBorder="1" applyAlignment="1">
      <alignment horizontal="center"/>
    </xf>
    <xf numFmtId="164" fontId="9" fillId="0" borderId="15" xfId="2" applyNumberFormat="1" applyFont="1" applyFill="1" applyBorder="1" applyAlignment="1">
      <alignment horizontal="center"/>
    </xf>
    <xf numFmtId="164" fontId="9" fillId="0" borderId="13" xfId="2" applyNumberFormat="1" applyFont="1" applyFill="1" applyBorder="1" applyAlignment="1">
      <alignment horizontal="center"/>
    </xf>
    <xf numFmtId="164" fontId="9" fillId="0" borderId="34" xfId="2" applyNumberFormat="1" applyFont="1" applyFill="1" applyBorder="1" applyAlignment="1">
      <alignment horizontal="center"/>
    </xf>
    <xf numFmtId="164" fontId="9" fillId="0" borderId="53" xfId="2" applyNumberFormat="1" applyFont="1" applyFill="1" applyBorder="1" applyAlignment="1">
      <alignment horizontal="center"/>
    </xf>
    <xf numFmtId="164" fontId="13" fillId="5" borderId="47" xfId="2" applyNumberFormat="1" applyFont="1" applyFill="1" applyBorder="1" applyAlignment="1">
      <alignment horizontal="center"/>
    </xf>
    <xf numFmtId="164" fontId="13" fillId="5" borderId="48" xfId="2" applyNumberFormat="1" applyFont="1" applyFill="1" applyBorder="1" applyAlignment="1">
      <alignment horizontal="center"/>
    </xf>
    <xf numFmtId="164" fontId="13" fillId="5" borderId="49" xfId="2" applyNumberFormat="1" applyFont="1" applyFill="1" applyBorder="1" applyAlignment="1">
      <alignment horizontal="center"/>
    </xf>
    <xf numFmtId="164" fontId="13" fillId="5" borderId="7" xfId="2" applyNumberFormat="1" applyFont="1" applyFill="1" applyBorder="1" applyAlignment="1">
      <alignment horizontal="center"/>
    </xf>
    <xf numFmtId="164" fontId="13" fillId="5" borderId="8" xfId="2" applyNumberFormat="1" applyFont="1" applyFill="1" applyBorder="1" applyAlignment="1">
      <alignment horizontal="center"/>
    </xf>
    <xf numFmtId="164" fontId="13" fillId="5" borderId="16" xfId="2" applyNumberFormat="1" applyFont="1" applyFill="1" applyBorder="1" applyAlignment="1">
      <alignment horizontal="center"/>
    </xf>
    <xf numFmtId="0" fontId="18" fillId="0" borderId="0" xfId="0" applyFont="1"/>
    <xf numFmtId="0" fontId="15" fillId="9" borderId="22" xfId="4" applyFont="1" applyFill="1" applyBorder="1" applyAlignment="1">
      <alignment horizontal="center" vertical="center"/>
    </xf>
    <xf numFmtId="0" fontId="15" fillId="9" borderId="42" xfId="4" applyFont="1" applyFill="1" applyBorder="1" applyAlignment="1">
      <alignment horizontal="center" vertical="center"/>
    </xf>
    <xf numFmtId="0" fontId="15" fillId="8" borderId="31" xfId="4" applyFont="1" applyFill="1" applyBorder="1" applyAlignment="1">
      <alignment horizontal="center" vertical="center"/>
    </xf>
    <xf numFmtId="0" fontId="15" fillId="8" borderId="42" xfId="4" applyFont="1" applyFill="1" applyBorder="1" applyAlignment="1">
      <alignment horizontal="center" vertical="center"/>
    </xf>
    <xf numFmtId="0" fontId="15" fillId="8" borderId="44" xfId="4" applyFont="1" applyFill="1" applyBorder="1" applyAlignment="1">
      <alignment horizontal="center" vertical="center"/>
    </xf>
    <xf numFmtId="0" fontId="16" fillId="4" borderId="4" xfId="4" applyFont="1" applyFill="1" applyBorder="1" applyAlignment="1">
      <alignment horizontal="left" vertical="top"/>
    </xf>
    <xf numFmtId="0" fontId="16" fillId="5" borderId="4" xfId="4" applyFont="1" applyFill="1" applyBorder="1" applyAlignment="1">
      <alignment horizontal="left" vertical="top"/>
    </xf>
    <xf numFmtId="0" fontId="16" fillId="0" borderId="4" xfId="4" applyFont="1" applyBorder="1" applyAlignment="1">
      <alignment horizontal="left" vertical="top"/>
    </xf>
    <xf numFmtId="0" fontId="16" fillId="0" borderId="7" xfId="4" applyFont="1" applyBorder="1" applyAlignment="1">
      <alignment horizontal="left" vertical="top"/>
    </xf>
    <xf numFmtId="0" fontId="15" fillId="3" borderId="29" xfId="4" applyFont="1" applyFill="1" applyBorder="1" applyAlignment="1">
      <alignment horizontal="left" vertical="center"/>
    </xf>
    <xf numFmtId="0" fontId="15" fillId="3" borderId="30" xfId="4" applyFont="1" applyFill="1" applyBorder="1" applyAlignment="1">
      <alignment horizontal="left" vertical="center"/>
    </xf>
    <xf numFmtId="0" fontId="15" fillId="8" borderId="11" xfId="5" applyFont="1" applyFill="1" applyBorder="1" applyAlignment="1">
      <alignment horizontal="center" vertical="center"/>
    </xf>
    <xf numFmtId="0" fontId="15" fillId="8" borderId="25" xfId="5" applyFont="1" applyFill="1" applyBorder="1" applyAlignment="1">
      <alignment horizontal="center" vertical="center"/>
    </xf>
    <xf numFmtId="0" fontId="15" fillId="8" borderId="28" xfId="5" applyFont="1" applyFill="1" applyBorder="1" applyAlignment="1">
      <alignment horizontal="center" vertical="center"/>
    </xf>
    <xf numFmtId="0" fontId="15" fillId="8" borderId="26" xfId="5" applyFont="1" applyFill="1" applyBorder="1" applyAlignment="1">
      <alignment horizontal="center" vertical="center"/>
    </xf>
    <xf numFmtId="0" fontId="16" fillId="4" borderId="14" xfId="4" applyFont="1" applyFill="1" applyBorder="1" applyAlignment="1">
      <alignment horizontal="left" vertical="top"/>
    </xf>
    <xf numFmtId="0" fontId="16" fillId="4" borderId="19" xfId="4" applyFont="1" applyFill="1" applyBorder="1" applyAlignment="1">
      <alignment horizontal="left" vertical="top"/>
    </xf>
    <xf numFmtId="0" fontId="16" fillId="4" borderId="15" xfId="4" applyFont="1" applyFill="1" applyBorder="1" applyAlignment="1">
      <alignment horizontal="left" vertical="top"/>
    </xf>
    <xf numFmtId="0" fontId="16" fillId="5" borderId="11" xfId="4" applyFont="1" applyFill="1" applyBorder="1" applyAlignment="1">
      <alignment horizontal="left" vertical="top"/>
    </xf>
    <xf numFmtId="0" fontId="16" fillId="5" borderId="19" xfId="4" applyFont="1" applyFill="1" applyBorder="1" applyAlignment="1">
      <alignment horizontal="left" vertical="top"/>
    </xf>
    <xf numFmtId="0" fontId="16" fillId="5" borderId="35" xfId="4" applyFont="1" applyFill="1" applyBorder="1" applyAlignment="1">
      <alignment horizontal="left" vertical="top"/>
    </xf>
    <xf numFmtId="0" fontId="16" fillId="2" borderId="38" xfId="4" applyFont="1" applyFill="1" applyBorder="1" applyAlignment="1">
      <alignment horizontal="left" vertical="top"/>
    </xf>
    <xf numFmtId="0" fontId="16" fillId="2" borderId="19" xfId="4" applyFont="1" applyFill="1" applyBorder="1" applyAlignment="1">
      <alignment horizontal="left" vertical="top"/>
    </xf>
    <xf numFmtId="0" fontId="16" fillId="2" borderId="15" xfId="4" applyFont="1" applyFill="1" applyBorder="1" applyAlignment="1">
      <alignment horizontal="left" vertical="top"/>
    </xf>
    <xf numFmtId="0" fontId="15" fillId="8" borderId="11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8" xfId="4" applyFont="1" applyFill="1" applyBorder="1" applyAlignment="1">
      <alignment horizontal="center" vertical="center"/>
    </xf>
    <xf numFmtId="0" fontId="15" fillId="8" borderId="26" xfId="4" applyFont="1" applyFill="1" applyBorder="1" applyAlignment="1">
      <alignment horizontal="center" vertical="center"/>
    </xf>
    <xf numFmtId="0" fontId="15" fillId="8" borderId="20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24" xfId="4" applyFont="1" applyFill="1" applyBorder="1" applyAlignment="1">
      <alignment horizontal="center" vertical="center"/>
    </xf>
    <xf numFmtId="0" fontId="15" fillId="3" borderId="28" xfId="4" applyFont="1" applyFill="1" applyBorder="1" applyAlignment="1">
      <alignment horizontal="left" vertical="center"/>
    </xf>
    <xf numFmtId="0" fontId="15" fillId="3" borderId="26" xfId="4" applyFont="1" applyFill="1" applyBorder="1" applyAlignment="1">
      <alignment horizontal="left" vertical="center"/>
    </xf>
    <xf numFmtId="0" fontId="16" fillId="4" borderId="22" xfId="4" applyFont="1" applyFill="1" applyBorder="1" applyAlignment="1">
      <alignment horizontal="left" vertical="top"/>
    </xf>
    <xf numFmtId="0" fontId="16" fillId="4" borderId="7" xfId="4" applyFont="1" applyFill="1" applyBorder="1" applyAlignment="1">
      <alignment horizontal="left" vertical="top"/>
    </xf>
    <xf numFmtId="0" fontId="16" fillId="2" borderId="11" xfId="4" applyFont="1" applyFill="1" applyBorder="1" applyAlignment="1">
      <alignment horizontal="left" vertical="top"/>
    </xf>
    <xf numFmtId="0" fontId="15" fillId="8" borderId="11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6" fillId="5" borderId="15" xfId="4" applyFont="1" applyFill="1" applyBorder="1" applyAlignment="1">
      <alignment horizontal="left" vertical="top"/>
    </xf>
    <xf numFmtId="0" fontId="16" fillId="10" borderId="11" xfId="4" applyFont="1" applyFill="1" applyBorder="1" applyAlignment="1">
      <alignment horizontal="left" vertical="top"/>
    </xf>
    <xf numFmtId="0" fontId="16" fillId="10" borderId="19" xfId="4" applyFont="1" applyFill="1" applyBorder="1" applyAlignment="1">
      <alignment horizontal="left" vertical="top"/>
    </xf>
    <xf numFmtId="0" fontId="16" fillId="10" borderId="15" xfId="4" applyFont="1" applyFill="1" applyBorder="1" applyAlignment="1">
      <alignment horizontal="left" vertical="top"/>
    </xf>
    <xf numFmtId="0" fontId="16" fillId="6" borderId="11" xfId="4" applyFont="1" applyFill="1" applyBorder="1" applyAlignment="1">
      <alignment horizontal="left" vertical="top"/>
    </xf>
    <xf numFmtId="0" fontId="16" fillId="6" borderId="19" xfId="4" applyFont="1" applyFill="1" applyBorder="1" applyAlignment="1">
      <alignment horizontal="left" vertical="top"/>
    </xf>
    <xf numFmtId="0" fontId="16" fillId="6" borderId="15" xfId="4" applyFont="1" applyFill="1" applyBorder="1" applyAlignment="1">
      <alignment horizontal="left" vertical="top"/>
    </xf>
    <xf numFmtId="0" fontId="16" fillId="7" borderId="11" xfId="4" applyFont="1" applyFill="1" applyBorder="1" applyAlignment="1">
      <alignment horizontal="left" vertical="top"/>
    </xf>
    <xf numFmtId="0" fontId="16" fillId="7" borderId="19" xfId="4" applyFont="1" applyFill="1" applyBorder="1" applyAlignment="1">
      <alignment horizontal="left" vertical="top"/>
    </xf>
    <xf numFmtId="0" fontId="16" fillId="7" borderId="15" xfId="4" applyFont="1" applyFill="1" applyBorder="1" applyAlignment="1">
      <alignment horizontal="left" vertical="top"/>
    </xf>
    <xf numFmtId="0" fontId="16" fillId="2" borderId="14" xfId="4" applyFont="1" applyFill="1" applyBorder="1" applyAlignment="1">
      <alignment horizontal="left" vertical="top"/>
    </xf>
    <xf numFmtId="0" fontId="16" fillId="2" borderId="2" xfId="4" applyFont="1" applyFill="1" applyBorder="1" applyAlignment="1">
      <alignment horizontal="left" vertical="top"/>
    </xf>
    <xf numFmtId="0" fontId="16" fillId="2" borderId="28" xfId="4" applyFont="1" applyFill="1" applyBorder="1" applyAlignment="1">
      <alignment horizontal="left" vertical="top"/>
    </xf>
    <xf numFmtId="0" fontId="15" fillId="3" borderId="15" xfId="4" applyFont="1" applyFill="1" applyBorder="1" applyAlignment="1">
      <alignment horizontal="left" vertical="center"/>
    </xf>
    <xf numFmtId="0" fontId="15" fillId="3" borderId="9" xfId="4" applyFont="1" applyFill="1" applyBorder="1" applyAlignment="1">
      <alignment horizontal="left" vertical="center"/>
    </xf>
    <xf numFmtId="0" fontId="16" fillId="5" borderId="14" xfId="4" applyFont="1" applyFill="1" applyBorder="1" applyAlignment="1">
      <alignment horizontal="left" vertical="top"/>
    </xf>
    <xf numFmtId="0" fontId="16" fillId="5" borderId="28" xfId="4" applyFont="1" applyFill="1" applyBorder="1" applyAlignment="1">
      <alignment horizontal="left" vertical="top"/>
    </xf>
    <xf numFmtId="0" fontId="16" fillId="10" borderId="14" xfId="4" applyFont="1" applyFill="1" applyBorder="1" applyAlignment="1">
      <alignment horizontal="left" vertical="top"/>
    </xf>
    <xf numFmtId="0" fontId="16" fillId="6" borderId="2" xfId="4" applyFont="1" applyFill="1" applyBorder="1" applyAlignment="1">
      <alignment horizontal="left" vertical="top"/>
    </xf>
    <xf numFmtId="0" fontId="16" fillId="6" borderId="28" xfId="4" applyFont="1" applyFill="1" applyBorder="1" applyAlignment="1">
      <alignment horizontal="left" vertical="top"/>
    </xf>
    <xf numFmtId="0" fontId="16" fillId="7" borderId="14" xfId="4" applyFont="1" applyFill="1" applyBorder="1" applyAlignment="1">
      <alignment horizontal="left" vertical="top"/>
    </xf>
    <xf numFmtId="0" fontId="16" fillId="7" borderId="2" xfId="4" applyFont="1" applyFill="1" applyBorder="1" applyAlignment="1">
      <alignment horizontal="left" vertical="top"/>
    </xf>
    <xf numFmtId="0" fontId="16" fillId="7" borderId="28" xfId="4" applyFont="1" applyFill="1" applyBorder="1" applyAlignment="1">
      <alignment horizontal="left" vertical="top"/>
    </xf>
  </cellXfs>
  <cellStyles count="8">
    <cellStyle name="Hipervínculo" xfId="3" builtinId="8"/>
    <cellStyle name="Millares" xfId="2" builtinId="3"/>
    <cellStyle name="Millares 2" xfId="7" xr:uid="{38261876-D9C8-446C-A1A6-D7CA5F3179F5}"/>
    <cellStyle name="Normal" xfId="0" builtinId="0"/>
    <cellStyle name="Normal 2 3" xfId="5" xr:uid="{75E414F1-7E96-427A-98C9-BC65BD960B50}"/>
    <cellStyle name="Normal 3" xfId="4" xr:uid="{139F8F19-33E1-466C-A6C1-CFFE71C43B7F}"/>
    <cellStyle name="Porcentaje" xfId="1" builtinId="5"/>
    <cellStyle name="Porcentaje 2" xfId="6" xr:uid="{0B16D06B-ED6A-4D69-AF7A-F34CF198F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434844</xdr:colOff>
      <xdr:row>28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922341-BA6A-46FD-E596-1FE4E6E646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650"/>
        <a:stretch/>
      </xdr:blipFill>
      <xdr:spPr>
        <a:xfrm>
          <a:off x="0" y="0"/>
          <a:ext cx="9578844" cy="5397500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1</xdr:row>
      <xdr:rowOff>63500</xdr:rowOff>
    </xdr:from>
    <xdr:to>
      <xdr:col>11</xdr:col>
      <xdr:colOff>744562</xdr:colOff>
      <xdr:row>3</xdr:row>
      <xdr:rowOff>139700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FA609C-80E7-43B1-9C99-9E5BB46D8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6500" y="228600"/>
          <a:ext cx="1570062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406399</xdr:colOff>
      <xdr:row>32</xdr:row>
      <xdr:rowOff>133348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CED3A1-338E-4D1E-AFCA-FE653F2A8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74399" cy="6178548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1</xdr:row>
      <xdr:rowOff>127000</xdr:rowOff>
    </xdr:from>
    <xdr:to>
      <xdr:col>12</xdr:col>
      <xdr:colOff>508000</xdr:colOff>
      <xdr:row>4</xdr:row>
      <xdr:rowOff>69237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84C638-0874-4E8D-80F4-D0E5975A2A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7962900" y="292100"/>
          <a:ext cx="1689100" cy="437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171450</xdr:rowOff>
    </xdr:from>
    <xdr:to>
      <xdr:col>11</xdr:col>
      <xdr:colOff>683645</xdr:colOff>
      <xdr:row>2</xdr:row>
      <xdr:rowOff>152400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2E7ABC-BDFB-4970-91AE-4F62A77F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625" y="171450"/>
          <a:ext cx="139802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342900</xdr:colOff>
      <xdr:row>5</xdr:row>
      <xdr:rowOff>51930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80DE5E-0384-44F9-A2CC-3915301B0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676900" cy="10044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67236</xdr:colOff>
      <xdr:row>0</xdr:row>
      <xdr:rowOff>156882</xdr:rowOff>
    </xdr:from>
    <xdr:to>
      <xdr:col>10</xdr:col>
      <xdr:colOff>368100</xdr:colOff>
      <xdr:row>2</xdr:row>
      <xdr:rowOff>86844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6F288-755A-4B4A-B637-277F6DDD03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9323295" y="156882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795619</xdr:colOff>
      <xdr:row>5</xdr:row>
      <xdr:rowOff>91544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8AE251-C2FD-4673-A759-375D488691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1" y="0"/>
          <a:ext cx="7093324" cy="1100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829237</xdr:colOff>
      <xdr:row>0</xdr:row>
      <xdr:rowOff>190500</xdr:rowOff>
    </xdr:from>
    <xdr:to>
      <xdr:col>9</xdr:col>
      <xdr:colOff>143983</xdr:colOff>
      <xdr:row>2</xdr:row>
      <xdr:rowOff>120462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78CFB-49DD-4081-8ABC-A909B414BA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9491384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403412</xdr:colOff>
      <xdr:row>5</xdr:row>
      <xdr:rowOff>91544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74BC26-F5CD-4C63-AEDB-D6F17542E7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7093324" cy="11000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806823</xdr:colOff>
      <xdr:row>0</xdr:row>
      <xdr:rowOff>190500</xdr:rowOff>
    </xdr:from>
    <xdr:to>
      <xdr:col>9</xdr:col>
      <xdr:colOff>121568</xdr:colOff>
      <xdr:row>2</xdr:row>
      <xdr:rowOff>120462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542A0-1235-468A-B9B3-B423470F65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9547411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324971</xdr:colOff>
      <xdr:row>5</xdr:row>
      <xdr:rowOff>91544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BF0E66-FB5A-4E71-AECD-AEBF9D2D0C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7093324" cy="11000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74084</xdr:colOff>
      <xdr:row>0</xdr:row>
      <xdr:rowOff>126999</xdr:rowOff>
    </xdr:from>
    <xdr:to>
      <xdr:col>8</xdr:col>
      <xdr:colOff>376815</xdr:colOff>
      <xdr:row>2</xdr:row>
      <xdr:rowOff>58206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3A740-ADEA-4E4D-AAE7-1CF6929061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8879417" y="126999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256491</xdr:colOff>
      <xdr:row>5</xdr:row>
      <xdr:rowOff>94656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F4C69B-93DB-43F1-A227-C4981128E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7093324" cy="1100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21CC3-48AD-47E6-A86F-A5802290A19B}">
  <dimension ref="A1:A26"/>
  <sheetViews>
    <sheetView showGridLines="0" tabSelected="1" zoomScale="75" zoomScaleNormal="75" workbookViewId="0"/>
  </sheetViews>
  <sheetFormatPr baseColWidth="10" defaultRowHeight="15" x14ac:dyDescent="0.25"/>
  <sheetData>
    <row r="1" s="14" customFormat="1" ht="12.75" x14ac:dyDescent="0.2"/>
    <row r="2" s="14" customFormat="1" ht="12.75" x14ac:dyDescent="0.2"/>
    <row r="3" s="14" customFormat="1" ht="12.75" x14ac:dyDescent="0.2"/>
    <row r="4" s="14" customFormat="1" ht="12.75" x14ac:dyDescent="0.2"/>
    <row r="5" s="14" customFormat="1" ht="12.75" x14ac:dyDescent="0.2"/>
    <row r="6" s="14" customFormat="1" ht="12.75" x14ac:dyDescent="0.2"/>
    <row r="7" s="14" customFormat="1" ht="12.75" x14ac:dyDescent="0.2"/>
    <row r="8" s="14" customFormat="1" ht="12.75" x14ac:dyDescent="0.2"/>
    <row r="9" s="14" customFormat="1" ht="12.75" x14ac:dyDescent="0.2"/>
    <row r="10" s="14" customFormat="1" ht="12.75" x14ac:dyDescent="0.2"/>
    <row r="11" s="14" customFormat="1" ht="12.75" x14ac:dyDescent="0.2"/>
    <row r="12" s="14" customFormat="1" ht="25.15" customHeight="1" x14ac:dyDescent="0.2"/>
    <row r="13" s="14" customFormat="1" ht="22.15" customHeight="1" x14ac:dyDescent="0.2"/>
    <row r="14" s="14" customFormat="1" ht="34.15" customHeight="1" x14ac:dyDescent="0.2"/>
    <row r="15" s="14" customFormat="1" ht="12.75" x14ac:dyDescent="0.2"/>
    <row r="16" s="14" customFormat="1" ht="13.9" customHeight="1" x14ac:dyDescent="0.2"/>
    <row r="17" s="14" customFormat="1" ht="14.45" customHeight="1" x14ac:dyDescent="0.2"/>
    <row r="18" s="14" customFormat="1" ht="14.45" customHeight="1" x14ac:dyDescent="0.2"/>
    <row r="19" s="14" customFormat="1" ht="14.45" customHeight="1" x14ac:dyDescent="0.2"/>
    <row r="20" s="14" customFormat="1" ht="12.75" x14ac:dyDescent="0.2"/>
    <row r="21" s="14" customFormat="1" ht="14.45" customHeight="1" x14ac:dyDescent="0.2"/>
    <row r="22" s="14" customFormat="1" ht="14.45" customHeight="1" x14ac:dyDescent="0.2"/>
    <row r="23" s="14" customFormat="1" ht="12.75" x14ac:dyDescent="0.2"/>
    <row r="24" s="14" customFormat="1" ht="12.75" x14ac:dyDescent="0.2"/>
    <row r="25" s="14" customFormat="1" ht="12.75" x14ac:dyDescent="0.2"/>
    <row r="26" s="14" customFormat="1" ht="12.75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E2D8-6E5A-446E-A7A0-15D97C6BF62D}">
  <dimension ref="A1:A26"/>
  <sheetViews>
    <sheetView showGridLines="0" zoomScale="75" zoomScaleNormal="75" workbookViewId="0">
      <selection activeCell="Q13" sqref="Q13"/>
    </sheetView>
  </sheetViews>
  <sheetFormatPr baseColWidth="10" defaultRowHeight="15" x14ac:dyDescent="0.25"/>
  <sheetData>
    <row r="1" s="14" customFormat="1" ht="12.75" x14ac:dyDescent="0.2"/>
    <row r="2" s="14" customFormat="1" ht="12.75" x14ac:dyDescent="0.2"/>
    <row r="3" s="14" customFormat="1" ht="12.75" x14ac:dyDescent="0.2"/>
    <row r="4" s="14" customFormat="1" ht="12.75" x14ac:dyDescent="0.2"/>
    <row r="5" s="14" customFormat="1" ht="12.75" x14ac:dyDescent="0.2"/>
    <row r="6" s="14" customFormat="1" ht="12.75" x14ac:dyDescent="0.2"/>
    <row r="7" s="14" customFormat="1" ht="12.75" x14ac:dyDescent="0.2"/>
    <row r="8" s="14" customFormat="1" ht="12.75" x14ac:dyDescent="0.2"/>
    <row r="9" s="14" customFormat="1" ht="12.75" x14ac:dyDescent="0.2"/>
    <row r="10" s="14" customFormat="1" ht="12.75" x14ac:dyDescent="0.2"/>
    <row r="11" s="14" customFormat="1" ht="12.75" x14ac:dyDescent="0.2"/>
    <row r="12" s="14" customFormat="1" ht="25.15" customHeight="1" x14ac:dyDescent="0.2"/>
    <row r="13" s="14" customFormat="1" ht="22.15" customHeight="1" x14ac:dyDescent="0.2"/>
    <row r="14" s="14" customFormat="1" ht="34.15" customHeight="1" x14ac:dyDescent="0.2"/>
    <row r="15" s="14" customFormat="1" ht="12.75" x14ac:dyDescent="0.2"/>
    <row r="16" s="14" customFormat="1" ht="13.9" customHeight="1" x14ac:dyDescent="0.2"/>
    <row r="17" s="14" customFormat="1" ht="14.45" customHeight="1" x14ac:dyDescent="0.2"/>
    <row r="18" s="14" customFormat="1" ht="14.45" customHeight="1" x14ac:dyDescent="0.2"/>
    <row r="19" s="14" customFormat="1" ht="14.45" customHeight="1" x14ac:dyDescent="0.2"/>
    <row r="20" s="14" customFormat="1" ht="12.75" x14ac:dyDescent="0.2"/>
    <row r="21" s="14" customFormat="1" ht="14.45" customHeight="1" x14ac:dyDescent="0.2"/>
    <row r="22" s="14" customFormat="1" ht="14.45" customHeight="1" x14ac:dyDescent="0.2"/>
    <row r="23" s="14" customFormat="1" ht="12.75" x14ac:dyDescent="0.2"/>
    <row r="24" s="14" customFormat="1" ht="12.75" x14ac:dyDescent="0.2"/>
    <row r="25" s="14" customFormat="1" ht="12.75" x14ac:dyDescent="0.2"/>
    <row r="26" s="14" customFormat="1" ht="12.75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4117-BBB7-48C1-B0DE-73C4EA085632}">
  <dimension ref="A7:M12"/>
  <sheetViews>
    <sheetView showGridLines="0" workbookViewId="0"/>
  </sheetViews>
  <sheetFormatPr baseColWidth="10" defaultRowHeight="15" x14ac:dyDescent="0.25"/>
  <cols>
    <col min="13" max="13" width="11.5703125" customWidth="1"/>
  </cols>
  <sheetData>
    <row r="7" spans="1:13" ht="20.25" x14ac:dyDescent="0.3">
      <c r="A7" s="4" t="s">
        <v>1</v>
      </c>
    </row>
    <row r="9" spans="1:13" s="5" customFormat="1" x14ac:dyDescent="0.25">
      <c r="A9" s="62" t="s">
        <v>68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s="5" customFormat="1" x14ac:dyDescent="0.25">
      <c r="A10" s="62" t="s">
        <v>69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s="62" customFormat="1" x14ac:dyDescent="0.25">
      <c r="A11" s="62" t="s">
        <v>70</v>
      </c>
    </row>
    <row r="12" spans="1:13" s="5" customFormat="1" x14ac:dyDescent="0.25">
      <c r="A12" s="62" t="s">
        <v>71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</sheetData>
  <hyperlinks>
    <hyperlink ref="A9" location="Nac_Sos_Est!A1" display="Tabla 1. Total de estudiantes de inicial a 3ro. de bachillerato registrados en instituciones de tipo de educación ordinaria, especial y popular permanente por periodo escolar, según sostenimiento." xr:uid="{29606F8C-5C10-46A9-98C3-51E0D6D477DD}"/>
    <hyperlink ref="A10" location="Nac_Sos_Tipedu!A1" display="Tabla 2. Total de estudiantes de inicial a 3ro. de bachillerato registrados en instituciones de tipo de educación ordinaria, especial y popular permanente por período escolar, según tipo de educación y sostenimiento." xr:uid="{C9907FB9-C901-4D9B-8F0C-88E84BE6C3AC}"/>
    <hyperlink ref="A11" location="Nac_Sos_TRégimen!A1" display="Tabla 3. Total de estudiantes de inicial a 3ro. de bachillerato registrados en instituciones de tipo de educación ordinaria, especial y popular permanente por periodo escolar, según régimen y sostenimiento." xr:uid="{7E864157-36AD-4185-85D7-CFDE22267AFE}"/>
    <hyperlink ref="A12" location="Nac_Sos_nivel!A1" display="Tabla 4. Total de estudiantes de inicial a 3ro. de bachillerato registrados en instituciones de tipo de educación ordinaria, especial y popular permanente por periodo escolar, según nivel educativo." xr:uid="{F403A6C3-D7D4-4DEA-A758-523506CB5628}"/>
    <hyperlink ref="A9:M9" location="Tabla_01!A1" display="Tabla 1. Total de estudiantes de inicial a 3ro. de bachillerato registrados en instituciones de tipo de educación ordinaria, especial y popular permanente por periodo escolar, según niveles." xr:uid="{AB86AF2E-3F0E-4246-9B6F-66E22F6BF2A4}"/>
    <hyperlink ref="A10:M10" location="Tabla_02!A1" display="Tabla 2. Total de estudiantes de inicial a 3ro. de bachillerato registrados en instituciones de tipo de educación ordinaria, especial y popular permanente por período escolar, según tipo de educación y sostenimiento." xr:uid="{E252F9E1-839F-46BB-A533-5C8A4DA0C991}"/>
    <hyperlink ref="A11:M11" location="Tabla_03!A1" display="Tabla 3. Total de estudiantes de inicial a 3ro. de bachillerato registrados en instituciones de tipo de educación ordinaria, especial y popular permanente por periodo escolar, según subniveles." xr:uid="{00DAABC1-C64F-4C70-B563-112C59700CE7}"/>
    <hyperlink ref="A12:M12" location="Tabla_04!A1" display="Tabla 4. Total de estudiantes de inicial a 3ro. de bachillerato registrados en instituciones de tipo de educación ordinaria, especial y popular permanente por periodo escolar, según nivel educativo." xr:uid="{A5F5E39B-E4AB-45ED-A7E7-85294EDCAB2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38C4-865F-427A-B787-FBC736332146}">
  <dimension ref="A7:AE37"/>
  <sheetViews>
    <sheetView showGridLines="0" zoomScale="85" zoomScaleNormal="85" workbookViewId="0">
      <selection activeCell="H11" sqref="H11"/>
    </sheetView>
  </sheetViews>
  <sheetFormatPr baseColWidth="10" defaultColWidth="11.5703125" defaultRowHeight="15.75" x14ac:dyDescent="0.25"/>
  <cols>
    <col min="1" max="1" width="16.7109375" style="1" customWidth="1"/>
    <col min="2" max="2" width="18.7109375" style="1" customWidth="1"/>
    <col min="3" max="15" width="14.7109375" style="1" customWidth="1"/>
    <col min="16" max="16" width="15.7109375" style="1" customWidth="1"/>
    <col min="17" max="30" width="12.28515625" style="1" customWidth="1"/>
    <col min="31" max="16384" width="11.5703125" style="1"/>
  </cols>
  <sheetData>
    <row r="7" spans="1:31" customFormat="1" ht="15" x14ac:dyDescent="0.25">
      <c r="A7" s="7" t="s">
        <v>2</v>
      </c>
      <c r="B7" s="6" t="s">
        <v>134</v>
      </c>
    </row>
    <row r="8" spans="1:31" customFormat="1" ht="15" x14ac:dyDescent="0.25">
      <c r="A8" s="9" t="s">
        <v>5</v>
      </c>
      <c r="B8" s="8" t="s">
        <v>115</v>
      </c>
    </row>
    <row r="9" spans="1:31" customFormat="1" ht="15" x14ac:dyDescent="0.25">
      <c r="A9" s="9" t="s">
        <v>3</v>
      </c>
      <c r="B9" s="8" t="s">
        <v>4</v>
      </c>
    </row>
    <row r="10" spans="1:31" customFormat="1" x14ac:dyDescent="0.25">
      <c r="A10" s="1"/>
      <c r="B10" s="8" t="s">
        <v>7</v>
      </c>
    </row>
    <row r="11" spans="1:31" customFormat="1" ht="15" x14ac:dyDescent="0.25">
      <c r="A11" s="9"/>
      <c r="B11" s="8" t="s">
        <v>133</v>
      </c>
    </row>
    <row r="12" spans="1:31" customFormat="1" thickBot="1" x14ac:dyDescent="0.3">
      <c r="A12" s="11"/>
      <c r="B12" s="8"/>
    </row>
    <row r="13" spans="1:31" s="12" customFormat="1" ht="15.6" customHeight="1" x14ac:dyDescent="0.25">
      <c r="A13" s="280" t="s">
        <v>50</v>
      </c>
      <c r="B13" s="281"/>
      <c r="C13" s="271" t="s">
        <v>43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3"/>
      <c r="Q13" s="269" t="s">
        <v>44</v>
      </c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</row>
    <row r="14" spans="1:31" s="12" customFormat="1" ht="15.6" customHeight="1" thickBot="1" x14ac:dyDescent="0.3">
      <c r="A14" s="282"/>
      <c r="B14" s="283"/>
      <c r="C14" s="80" t="s">
        <v>30</v>
      </c>
      <c r="D14" s="80" t="s">
        <v>31</v>
      </c>
      <c r="E14" s="80" t="s">
        <v>32</v>
      </c>
      <c r="F14" s="80" t="s">
        <v>33</v>
      </c>
      <c r="G14" s="80" t="s">
        <v>34</v>
      </c>
      <c r="H14" s="80" t="s">
        <v>35</v>
      </c>
      <c r="I14" s="80" t="s">
        <v>36</v>
      </c>
      <c r="J14" s="80" t="s">
        <v>37</v>
      </c>
      <c r="K14" s="80" t="s">
        <v>38</v>
      </c>
      <c r="L14" s="80" t="s">
        <v>39</v>
      </c>
      <c r="M14" s="80" t="s">
        <v>40</v>
      </c>
      <c r="N14" s="226" t="s">
        <v>113</v>
      </c>
      <c r="O14" s="228" t="s">
        <v>120</v>
      </c>
      <c r="P14" s="228" t="s">
        <v>131</v>
      </c>
      <c r="Q14" s="139" t="s">
        <v>72</v>
      </c>
      <c r="R14" s="81">
        <v>2010</v>
      </c>
      <c r="S14" s="81">
        <v>2011</v>
      </c>
      <c r="T14" s="81">
        <v>2012</v>
      </c>
      <c r="U14" s="81">
        <v>2013</v>
      </c>
      <c r="V14" s="81">
        <v>2014</v>
      </c>
      <c r="W14" s="81">
        <v>2015</v>
      </c>
      <c r="X14" s="81">
        <v>2016</v>
      </c>
      <c r="Y14" s="81">
        <v>2017</v>
      </c>
      <c r="Z14" s="137">
        <v>2018</v>
      </c>
      <c r="AA14" s="81">
        <v>2019</v>
      </c>
      <c r="AB14" s="81">
        <v>2020</v>
      </c>
      <c r="AC14" s="81">
        <v>2021</v>
      </c>
      <c r="AD14" s="82">
        <v>2022</v>
      </c>
      <c r="AE14" s="82">
        <v>2023</v>
      </c>
    </row>
    <row r="15" spans="1:31" s="12" customFormat="1" ht="15" customHeight="1" thickBot="1" x14ac:dyDescent="0.3">
      <c r="A15" s="278" t="s">
        <v>8</v>
      </c>
      <c r="B15" s="279"/>
      <c r="C15" s="83">
        <f>SUM(C16+C19+C30)</f>
        <v>4098080.9999999991</v>
      </c>
      <c r="D15" s="83">
        <f t="shared" ref="D15:AD15" si="0">SUM(D16+D19+D30)</f>
        <v>4125709.9999999935</v>
      </c>
      <c r="E15" s="83">
        <f t="shared" si="0"/>
        <v>4205712.0000000009</v>
      </c>
      <c r="F15" s="83">
        <f t="shared" si="0"/>
        <v>4363400.0000000047</v>
      </c>
      <c r="G15" s="83">
        <f t="shared" si="0"/>
        <v>4556685.0000000019</v>
      </c>
      <c r="H15" s="83">
        <f t="shared" si="0"/>
        <v>4499950.0000000009</v>
      </c>
      <c r="I15" s="83">
        <f t="shared" si="0"/>
        <v>4481458.0000000047</v>
      </c>
      <c r="J15" s="83">
        <f t="shared" si="0"/>
        <v>4426895.9999999907</v>
      </c>
      <c r="K15" s="83">
        <f t="shared" si="0"/>
        <v>4394009.9999999944</v>
      </c>
      <c r="L15" s="83">
        <f t="shared" si="0"/>
        <v>4337413.9999999972</v>
      </c>
      <c r="M15" s="83">
        <f>SUM(M16+M19+M30)</f>
        <v>4255166.0000000028</v>
      </c>
      <c r="N15" s="227">
        <f>SUM(N16+N19+N30)</f>
        <v>4256477</v>
      </c>
      <c r="O15" s="227">
        <f>O16+O19+O30</f>
        <v>4268722</v>
      </c>
      <c r="P15" s="227">
        <f>P16+P19+P30</f>
        <v>4151712</v>
      </c>
      <c r="Q15" s="141"/>
      <c r="R15" s="83">
        <f t="shared" si="0"/>
        <v>4732800</v>
      </c>
      <c r="S15" s="83">
        <f t="shared" si="0"/>
        <v>4766043</v>
      </c>
      <c r="T15" s="83">
        <f t="shared" si="0"/>
        <v>4796452</v>
      </c>
      <c r="U15" s="83">
        <f t="shared" si="0"/>
        <v>4823962</v>
      </c>
      <c r="V15" s="83">
        <f t="shared" si="0"/>
        <v>4847076</v>
      </c>
      <c r="W15" s="83">
        <f t="shared" si="0"/>
        <v>4860720</v>
      </c>
      <c r="X15" s="83">
        <f t="shared" si="0"/>
        <v>4861149</v>
      </c>
      <c r="Y15" s="83">
        <f t="shared" si="0"/>
        <v>4851432</v>
      </c>
      <c r="Z15" s="127">
        <f t="shared" si="0"/>
        <v>4839697</v>
      </c>
      <c r="AA15" s="83">
        <f t="shared" si="0"/>
        <v>4822375</v>
      </c>
      <c r="AB15" s="83">
        <f>SUM(AB16+AB19+AB30)</f>
        <v>4788405</v>
      </c>
      <c r="AC15" s="83">
        <f>SUM(AC16+AC19+AC30)</f>
        <v>4740751</v>
      </c>
      <c r="AD15" s="83">
        <f t="shared" si="0"/>
        <v>4688511</v>
      </c>
      <c r="AE15" s="83">
        <f t="shared" ref="AE15" si="1">SUM(AE16+AE19+AE30)</f>
        <v>4634969</v>
      </c>
    </row>
    <row r="16" spans="1:31" s="14" customFormat="1" ht="13.5" thickBot="1" x14ac:dyDescent="0.25">
      <c r="A16" s="274" t="s">
        <v>9</v>
      </c>
      <c r="B16" s="13" t="s">
        <v>10</v>
      </c>
      <c r="C16" s="74">
        <f>C17+C18</f>
        <v>143127.00000000035</v>
      </c>
      <c r="D16" s="74">
        <f t="shared" ref="D16:L16" si="2">D17+D18</f>
        <v>161778.9999999986</v>
      </c>
      <c r="E16" s="74">
        <f t="shared" si="2"/>
        <v>196421.00000000003</v>
      </c>
      <c r="F16" s="74">
        <f t="shared" si="2"/>
        <v>272352.00000000099</v>
      </c>
      <c r="G16" s="74">
        <f t="shared" si="2"/>
        <v>349584.99999999988</v>
      </c>
      <c r="H16" s="74">
        <f t="shared" si="2"/>
        <v>371930.00000000047</v>
      </c>
      <c r="I16" s="74">
        <f t="shared" si="2"/>
        <v>365220.00000000017</v>
      </c>
      <c r="J16" s="74">
        <f t="shared" si="2"/>
        <v>348177.99999999872</v>
      </c>
      <c r="K16" s="74">
        <f t="shared" si="2"/>
        <v>335782.00000000047</v>
      </c>
      <c r="L16" s="74">
        <f t="shared" si="2"/>
        <v>319649.99999999971</v>
      </c>
      <c r="M16" s="74">
        <f>M17+M18</f>
        <v>273258.00000000029</v>
      </c>
      <c r="N16" s="74">
        <f>N17+N18</f>
        <v>299233</v>
      </c>
      <c r="O16" s="74">
        <f>O17+O18</f>
        <v>324197</v>
      </c>
      <c r="P16" s="74">
        <f>P17+P18</f>
        <v>323022</v>
      </c>
      <c r="Q16" s="132"/>
      <c r="R16" s="74">
        <f>R17+R18</f>
        <v>658777</v>
      </c>
      <c r="S16" s="74">
        <f t="shared" ref="S16:AB16" si="3">S17+S18</f>
        <v>657083</v>
      </c>
      <c r="T16" s="74">
        <f t="shared" si="3"/>
        <v>655428</v>
      </c>
      <c r="U16" s="74">
        <f t="shared" si="3"/>
        <v>653959</v>
      </c>
      <c r="V16" s="74">
        <f t="shared" si="3"/>
        <v>650925</v>
      </c>
      <c r="W16" s="74">
        <f t="shared" si="3"/>
        <v>642200</v>
      </c>
      <c r="X16" s="74">
        <f t="shared" si="3"/>
        <v>628913</v>
      </c>
      <c r="Y16" s="74">
        <f t="shared" si="3"/>
        <v>615396</v>
      </c>
      <c r="Z16" s="128">
        <f t="shared" si="3"/>
        <v>605553</v>
      </c>
      <c r="AA16" s="74">
        <f t="shared" si="3"/>
        <v>599542</v>
      </c>
      <c r="AB16" s="74">
        <f t="shared" si="3"/>
        <v>593553</v>
      </c>
      <c r="AC16" s="74">
        <f>AC17+AC18</f>
        <v>586550</v>
      </c>
      <c r="AD16" s="74">
        <f>AD17+AD18</f>
        <v>579175</v>
      </c>
      <c r="AE16" s="75">
        <f>AE17+AE18</f>
        <v>570510</v>
      </c>
    </row>
    <row r="17" spans="1:31" s="14" customFormat="1" ht="12.75" x14ac:dyDescent="0.2">
      <c r="A17" s="274"/>
      <c r="B17" s="15" t="s">
        <v>11</v>
      </c>
      <c r="C17" s="16">
        <v>37857.999999999935</v>
      </c>
      <c r="D17" s="16">
        <v>44036.999999999869</v>
      </c>
      <c r="E17" s="16">
        <v>50787.000000000022</v>
      </c>
      <c r="F17" s="16">
        <v>80073.999999999796</v>
      </c>
      <c r="G17" s="16">
        <v>140942.9999999993</v>
      </c>
      <c r="H17" s="16">
        <v>154614.00000000067</v>
      </c>
      <c r="I17" s="16">
        <v>145397.99999999997</v>
      </c>
      <c r="J17" s="16">
        <v>142512.99999999872</v>
      </c>
      <c r="K17" s="16">
        <v>125799.99999999987</v>
      </c>
      <c r="L17" s="16">
        <v>97028.999999999331</v>
      </c>
      <c r="M17" s="16">
        <v>75170.999999999753</v>
      </c>
      <c r="N17" s="16">
        <v>93669</v>
      </c>
      <c r="O17" s="16">
        <v>102729</v>
      </c>
      <c r="P17" s="16">
        <v>109611</v>
      </c>
      <c r="Q17" s="133">
        <v>3</v>
      </c>
      <c r="R17" s="16">
        <v>328982</v>
      </c>
      <c r="S17" s="16">
        <v>328303</v>
      </c>
      <c r="T17" s="16">
        <v>327296</v>
      </c>
      <c r="U17" s="16">
        <v>326821</v>
      </c>
      <c r="V17" s="16">
        <v>324234</v>
      </c>
      <c r="W17" s="16">
        <v>318069</v>
      </c>
      <c r="X17" s="16">
        <v>310947</v>
      </c>
      <c r="Y17" s="16">
        <v>304515</v>
      </c>
      <c r="Z17" s="129">
        <v>300975</v>
      </c>
      <c r="AA17" s="16">
        <v>298485</v>
      </c>
      <c r="AB17" s="16">
        <v>295229</v>
      </c>
      <c r="AC17" s="16">
        <v>291667</v>
      </c>
      <c r="AD17" s="16">
        <v>287860</v>
      </c>
      <c r="AE17" s="63">
        <v>282964</v>
      </c>
    </row>
    <row r="18" spans="1:31" s="14" customFormat="1" ht="13.5" thickBot="1" x14ac:dyDescent="0.25">
      <c r="A18" s="274"/>
      <c r="B18" s="17" t="s">
        <v>12</v>
      </c>
      <c r="C18" s="18">
        <v>105269.00000000042</v>
      </c>
      <c r="D18" s="18">
        <v>117741.99999999873</v>
      </c>
      <c r="E18" s="18">
        <v>145634</v>
      </c>
      <c r="F18" s="18">
        <v>192278.00000000119</v>
      </c>
      <c r="G18" s="18">
        <v>208642.00000000055</v>
      </c>
      <c r="H18" s="18">
        <v>217315.99999999983</v>
      </c>
      <c r="I18" s="18">
        <v>219822.0000000002</v>
      </c>
      <c r="J18" s="18">
        <v>205665.00000000003</v>
      </c>
      <c r="K18" s="18">
        <v>209982.00000000058</v>
      </c>
      <c r="L18" s="18">
        <v>222621.00000000038</v>
      </c>
      <c r="M18" s="18">
        <v>198087.00000000055</v>
      </c>
      <c r="N18" s="18">
        <v>205564</v>
      </c>
      <c r="O18" s="18">
        <v>221468</v>
      </c>
      <c r="P18" s="18">
        <v>213411</v>
      </c>
      <c r="Q18" s="147">
        <v>4</v>
      </c>
      <c r="R18" s="18">
        <v>329795</v>
      </c>
      <c r="S18" s="18">
        <v>328780</v>
      </c>
      <c r="T18" s="18">
        <v>328132</v>
      </c>
      <c r="U18" s="18">
        <v>327138</v>
      </c>
      <c r="V18" s="18">
        <v>326691</v>
      </c>
      <c r="W18" s="18">
        <v>324131</v>
      </c>
      <c r="X18" s="18">
        <v>317966</v>
      </c>
      <c r="Y18" s="18">
        <v>310881</v>
      </c>
      <c r="Z18" s="140">
        <v>304578</v>
      </c>
      <c r="AA18" s="148">
        <v>301057</v>
      </c>
      <c r="AB18" s="148">
        <v>298324</v>
      </c>
      <c r="AC18" s="148">
        <v>294883</v>
      </c>
      <c r="AD18" s="148">
        <v>291315</v>
      </c>
      <c r="AE18" s="149">
        <v>287546</v>
      </c>
    </row>
    <row r="19" spans="1:31" s="14" customFormat="1" ht="13.5" thickBot="1" x14ac:dyDescent="0.25">
      <c r="A19" s="275" t="s">
        <v>13</v>
      </c>
      <c r="B19" s="21" t="s">
        <v>14</v>
      </c>
      <c r="C19" s="76">
        <f>SUM(C20:C29)</f>
        <v>3277797.9999999981</v>
      </c>
      <c r="D19" s="76">
        <f t="shared" ref="D19:AD19" si="4">SUM(D20:D29)</f>
        <v>3292597.9999999958</v>
      </c>
      <c r="E19" s="76">
        <f t="shared" si="4"/>
        <v>3301082.9999999995</v>
      </c>
      <c r="F19" s="76">
        <f t="shared" si="4"/>
        <v>3349940.0000000033</v>
      </c>
      <c r="G19" s="76">
        <f t="shared" si="4"/>
        <v>3423670.0000000019</v>
      </c>
      <c r="H19" s="76">
        <f t="shared" si="4"/>
        <v>3311096.9999999967</v>
      </c>
      <c r="I19" s="76">
        <f t="shared" si="4"/>
        <v>3255768.0000000023</v>
      </c>
      <c r="J19" s="76">
        <f t="shared" si="4"/>
        <v>3206819.9999999935</v>
      </c>
      <c r="K19" s="76">
        <f t="shared" si="4"/>
        <v>3193010.9999999995</v>
      </c>
      <c r="L19" s="76">
        <f t="shared" si="4"/>
        <v>3169615.0000000009</v>
      </c>
      <c r="M19" s="76">
        <f t="shared" si="4"/>
        <v>3123802.0000000056</v>
      </c>
      <c r="N19" s="76">
        <f>SUM(N20:N29)</f>
        <v>3079761</v>
      </c>
      <c r="O19" s="76">
        <f>SUM(O20:O29)</f>
        <v>3071671</v>
      </c>
      <c r="P19" s="76">
        <f>SUM(P20:P29)</f>
        <v>2974603</v>
      </c>
      <c r="Q19" s="254"/>
      <c r="R19" s="255">
        <f>SUM(R20:R29)</f>
        <v>3183466</v>
      </c>
      <c r="S19" s="255">
        <f t="shared" si="4"/>
        <v>3211236</v>
      </c>
      <c r="T19" s="255">
        <f t="shared" si="4"/>
        <v>3234644</v>
      </c>
      <c r="U19" s="255">
        <f t="shared" si="4"/>
        <v>3251899</v>
      </c>
      <c r="V19" s="255">
        <f t="shared" si="4"/>
        <v>3264036</v>
      </c>
      <c r="W19" s="255">
        <f t="shared" si="4"/>
        <v>3273793</v>
      </c>
      <c r="X19" s="255">
        <f t="shared" si="4"/>
        <v>3278115</v>
      </c>
      <c r="Y19" s="255">
        <f t="shared" si="4"/>
        <v>3272578</v>
      </c>
      <c r="Z19" s="256">
        <f t="shared" si="4"/>
        <v>3257238</v>
      </c>
      <c r="AA19" s="255">
        <f t="shared" si="4"/>
        <v>3232621</v>
      </c>
      <c r="AB19" s="255">
        <f>SUM(AB20:AB29)</f>
        <v>3200396</v>
      </c>
      <c r="AC19" s="255">
        <f t="shared" si="4"/>
        <v>3164031</v>
      </c>
      <c r="AD19" s="255">
        <f t="shared" si="4"/>
        <v>3126213</v>
      </c>
      <c r="AE19" s="257">
        <f t="shared" ref="AE19" si="5">SUM(AE20:AE29)</f>
        <v>3086956</v>
      </c>
    </row>
    <row r="20" spans="1:31" s="14" customFormat="1" ht="12.75" x14ac:dyDescent="0.2">
      <c r="A20" s="275"/>
      <c r="B20" s="33" t="s">
        <v>15</v>
      </c>
      <c r="C20" s="23">
        <v>300362.99999999936</v>
      </c>
      <c r="D20" s="23">
        <v>323833.00000000146</v>
      </c>
      <c r="E20" s="23">
        <v>324631.99999999965</v>
      </c>
      <c r="F20" s="23">
        <v>322514.00000000081</v>
      </c>
      <c r="G20" s="23">
        <v>329442.00000000029</v>
      </c>
      <c r="H20" s="23">
        <v>314025.00000000064</v>
      </c>
      <c r="I20" s="23">
        <v>325400.00000000122</v>
      </c>
      <c r="J20" s="23">
        <v>324393.9999999979</v>
      </c>
      <c r="K20" s="23">
        <v>302733.99999999953</v>
      </c>
      <c r="L20" s="23">
        <v>295259.99999999953</v>
      </c>
      <c r="M20" s="23">
        <v>278205.99999999936</v>
      </c>
      <c r="N20" s="23">
        <v>280864</v>
      </c>
      <c r="O20" s="23">
        <v>292679</v>
      </c>
      <c r="P20" s="23">
        <v>283192</v>
      </c>
      <c r="Q20" s="262">
        <v>5</v>
      </c>
      <c r="R20" s="263">
        <v>330832</v>
      </c>
      <c r="S20" s="263">
        <v>329651</v>
      </c>
      <c r="T20" s="263">
        <v>328663</v>
      </c>
      <c r="U20" s="263">
        <v>328022</v>
      </c>
      <c r="V20" s="263">
        <v>327054</v>
      </c>
      <c r="W20" s="263">
        <v>326630</v>
      </c>
      <c r="X20" s="263">
        <v>324064</v>
      </c>
      <c r="Y20" s="263">
        <v>317931</v>
      </c>
      <c r="Z20" s="263">
        <v>310971</v>
      </c>
      <c r="AA20" s="263">
        <v>304685</v>
      </c>
      <c r="AB20" s="263">
        <v>300921</v>
      </c>
      <c r="AC20" s="263">
        <v>298004</v>
      </c>
      <c r="AD20" s="263">
        <v>294558</v>
      </c>
      <c r="AE20" s="264">
        <v>291026</v>
      </c>
    </row>
    <row r="21" spans="1:31" s="14" customFormat="1" ht="12.75" x14ac:dyDescent="0.2">
      <c r="A21" s="275"/>
      <c r="B21" s="22" t="s">
        <v>16</v>
      </c>
      <c r="C21" s="34">
        <v>367189.99999999773</v>
      </c>
      <c r="D21" s="34">
        <v>362106.99999999936</v>
      </c>
      <c r="E21" s="34">
        <v>360583.0000000014</v>
      </c>
      <c r="F21" s="34">
        <v>350995.00000000041</v>
      </c>
      <c r="G21" s="34">
        <v>345355.99999999994</v>
      </c>
      <c r="H21" s="34">
        <v>328435.99999999721</v>
      </c>
      <c r="I21" s="34">
        <v>317660.00000000035</v>
      </c>
      <c r="J21" s="34">
        <v>328042.99999999843</v>
      </c>
      <c r="K21" s="34">
        <v>332614.00000000017</v>
      </c>
      <c r="L21" s="34">
        <v>308647.9999999979</v>
      </c>
      <c r="M21" s="34">
        <v>299371.00000000017</v>
      </c>
      <c r="N21" s="34">
        <v>287660</v>
      </c>
      <c r="O21" s="34">
        <v>295867</v>
      </c>
      <c r="P21" s="34">
        <v>292071</v>
      </c>
      <c r="Q21" s="143">
        <v>6</v>
      </c>
      <c r="R21" s="34">
        <v>331121</v>
      </c>
      <c r="S21" s="34">
        <v>330723</v>
      </c>
      <c r="T21" s="34">
        <v>329566</v>
      </c>
      <c r="U21" s="34">
        <v>328585</v>
      </c>
      <c r="V21" s="34">
        <v>327967</v>
      </c>
      <c r="W21" s="34">
        <v>327018</v>
      </c>
      <c r="X21" s="34">
        <v>326586</v>
      </c>
      <c r="Y21" s="34">
        <v>324048</v>
      </c>
      <c r="Z21" s="34">
        <v>318038</v>
      </c>
      <c r="AA21" s="34">
        <v>311093</v>
      </c>
      <c r="AB21" s="34">
        <v>304563</v>
      </c>
      <c r="AC21" s="34">
        <v>300614</v>
      </c>
      <c r="AD21" s="34">
        <v>297692</v>
      </c>
      <c r="AE21" s="142">
        <v>294284</v>
      </c>
    </row>
    <row r="22" spans="1:31" s="14" customFormat="1" ht="12.75" x14ac:dyDescent="0.2">
      <c r="A22" s="275"/>
      <c r="B22" s="22" t="s">
        <v>17</v>
      </c>
      <c r="C22" s="34">
        <v>361598.99999999977</v>
      </c>
      <c r="D22" s="34">
        <v>353262.99999999953</v>
      </c>
      <c r="E22" s="34">
        <v>342317</v>
      </c>
      <c r="F22" s="34">
        <v>349669.00000000186</v>
      </c>
      <c r="G22" s="34">
        <v>353341.99999999948</v>
      </c>
      <c r="H22" s="34">
        <v>329402.99999999884</v>
      </c>
      <c r="I22" s="34">
        <v>321685.99999999715</v>
      </c>
      <c r="J22" s="34">
        <v>311494.99999999878</v>
      </c>
      <c r="K22" s="34">
        <v>328330.00000000128</v>
      </c>
      <c r="L22" s="34">
        <v>328348.00000000006</v>
      </c>
      <c r="M22" s="34">
        <v>305742.00000000017</v>
      </c>
      <c r="N22" s="34">
        <v>299039</v>
      </c>
      <c r="O22" s="34">
        <v>290464</v>
      </c>
      <c r="P22" s="34">
        <v>285224</v>
      </c>
      <c r="Q22" s="143">
        <v>7</v>
      </c>
      <c r="R22" s="34">
        <v>328375</v>
      </c>
      <c r="S22" s="34">
        <v>331035</v>
      </c>
      <c r="T22" s="34">
        <v>330660</v>
      </c>
      <c r="U22" s="34">
        <v>329509</v>
      </c>
      <c r="V22" s="34">
        <v>328550</v>
      </c>
      <c r="W22" s="34">
        <v>327951</v>
      </c>
      <c r="X22" s="34">
        <v>326993</v>
      </c>
      <c r="Y22" s="34">
        <v>326585</v>
      </c>
      <c r="Z22" s="34">
        <v>324169</v>
      </c>
      <c r="AA22" s="34">
        <v>318172</v>
      </c>
      <c r="AB22" s="34">
        <v>310977</v>
      </c>
      <c r="AC22" s="34">
        <v>304259</v>
      </c>
      <c r="AD22" s="34">
        <v>300308</v>
      </c>
      <c r="AE22" s="142">
        <v>297427</v>
      </c>
    </row>
    <row r="23" spans="1:31" s="14" customFormat="1" ht="12.75" x14ac:dyDescent="0.2">
      <c r="A23" s="275"/>
      <c r="B23" s="22" t="s">
        <v>18</v>
      </c>
      <c r="C23" s="34">
        <v>358963.99999999959</v>
      </c>
      <c r="D23" s="34">
        <v>355612.00000000047</v>
      </c>
      <c r="E23" s="34">
        <v>341134.99999999878</v>
      </c>
      <c r="F23" s="34">
        <v>337261.00000000041</v>
      </c>
      <c r="G23" s="34">
        <v>354285.00000000111</v>
      </c>
      <c r="H23" s="34">
        <v>338759.99999999919</v>
      </c>
      <c r="I23" s="34">
        <v>322791.00000000099</v>
      </c>
      <c r="J23" s="34">
        <v>317021.99999999854</v>
      </c>
      <c r="K23" s="34">
        <v>313543.99999999802</v>
      </c>
      <c r="L23" s="34">
        <v>326430.00000000058</v>
      </c>
      <c r="M23" s="34">
        <v>326031.00000000076</v>
      </c>
      <c r="N23" s="34">
        <v>305166</v>
      </c>
      <c r="O23" s="34">
        <v>300989</v>
      </c>
      <c r="P23" s="34">
        <v>282644</v>
      </c>
      <c r="Q23" s="143">
        <v>8</v>
      </c>
      <c r="R23" s="34">
        <v>323830</v>
      </c>
      <c r="S23" s="34">
        <v>328308</v>
      </c>
      <c r="T23" s="34">
        <v>330991</v>
      </c>
      <c r="U23" s="34">
        <v>330620</v>
      </c>
      <c r="V23" s="34">
        <v>329489</v>
      </c>
      <c r="W23" s="34">
        <v>328550</v>
      </c>
      <c r="X23" s="34">
        <v>327940</v>
      </c>
      <c r="Y23" s="34">
        <v>327008</v>
      </c>
      <c r="Z23" s="34">
        <v>326724</v>
      </c>
      <c r="AA23" s="34">
        <v>324320</v>
      </c>
      <c r="AB23" s="34">
        <v>318059</v>
      </c>
      <c r="AC23" s="34">
        <v>310667</v>
      </c>
      <c r="AD23" s="34">
        <v>303950</v>
      </c>
      <c r="AE23" s="142">
        <v>300043</v>
      </c>
    </row>
    <row r="24" spans="1:31" s="14" customFormat="1" ht="12.75" x14ac:dyDescent="0.2">
      <c r="A24" s="275"/>
      <c r="B24" s="22" t="s">
        <v>19</v>
      </c>
      <c r="C24" s="34">
        <v>350835.99999999953</v>
      </c>
      <c r="D24" s="34">
        <v>355412.99999999983</v>
      </c>
      <c r="E24" s="34">
        <v>345129.0000000014</v>
      </c>
      <c r="F24" s="34">
        <v>337546.00000000076</v>
      </c>
      <c r="G24" s="34">
        <v>341351.99999999942</v>
      </c>
      <c r="H24" s="34">
        <v>340034.00000000116</v>
      </c>
      <c r="I24" s="34">
        <v>332249.00000000349</v>
      </c>
      <c r="J24" s="34">
        <v>317242.00000000047</v>
      </c>
      <c r="K24" s="34">
        <v>315490.99999999942</v>
      </c>
      <c r="L24" s="34">
        <v>310412.0000000025</v>
      </c>
      <c r="M24" s="34">
        <v>323758.00000000262</v>
      </c>
      <c r="N24" s="34">
        <v>324502</v>
      </c>
      <c r="O24" s="34">
        <v>306515</v>
      </c>
      <c r="P24" s="34">
        <v>292497</v>
      </c>
      <c r="Q24" s="143">
        <v>9</v>
      </c>
      <c r="R24" s="34">
        <v>319764</v>
      </c>
      <c r="S24" s="34">
        <v>323778</v>
      </c>
      <c r="T24" s="34">
        <v>328279</v>
      </c>
      <c r="U24" s="34">
        <v>330965</v>
      </c>
      <c r="V24" s="34">
        <v>330616</v>
      </c>
      <c r="W24" s="34">
        <v>329506</v>
      </c>
      <c r="X24" s="34">
        <v>328554</v>
      </c>
      <c r="Y24" s="34">
        <v>327972</v>
      </c>
      <c r="Z24" s="34">
        <v>327172</v>
      </c>
      <c r="AA24" s="34">
        <v>326899</v>
      </c>
      <c r="AB24" s="34">
        <v>324207</v>
      </c>
      <c r="AC24" s="34">
        <v>317731</v>
      </c>
      <c r="AD24" s="34">
        <v>310340</v>
      </c>
      <c r="AE24" s="142">
        <v>303674</v>
      </c>
    </row>
    <row r="25" spans="1:31" s="14" customFormat="1" ht="12.75" x14ac:dyDescent="0.2">
      <c r="A25" s="275"/>
      <c r="B25" s="22" t="s">
        <v>20</v>
      </c>
      <c r="C25" s="34">
        <v>338141.00000000099</v>
      </c>
      <c r="D25" s="34">
        <v>347380.99999999942</v>
      </c>
      <c r="E25" s="34">
        <v>344931.00000000035</v>
      </c>
      <c r="F25" s="34">
        <v>341070.99999999919</v>
      </c>
      <c r="G25" s="34">
        <v>341303.99999999878</v>
      </c>
      <c r="H25" s="34">
        <v>328142.99999999866</v>
      </c>
      <c r="I25" s="34">
        <v>333541.99999999884</v>
      </c>
      <c r="J25" s="34">
        <v>326403.00000000221</v>
      </c>
      <c r="K25" s="34">
        <v>316432.00000000064</v>
      </c>
      <c r="L25" s="34">
        <v>314125.99999999785</v>
      </c>
      <c r="M25" s="34">
        <v>307967.00000000029</v>
      </c>
      <c r="N25" s="34">
        <v>321635</v>
      </c>
      <c r="O25" s="34">
        <v>325058</v>
      </c>
      <c r="P25" s="34">
        <v>298376</v>
      </c>
      <c r="Q25" s="143">
        <v>10</v>
      </c>
      <c r="R25" s="34">
        <v>317172</v>
      </c>
      <c r="S25" s="34">
        <v>319727</v>
      </c>
      <c r="T25" s="34">
        <v>323767</v>
      </c>
      <c r="U25" s="34">
        <v>328269</v>
      </c>
      <c r="V25" s="34">
        <v>330979</v>
      </c>
      <c r="W25" s="34">
        <v>330652</v>
      </c>
      <c r="X25" s="34">
        <v>329526</v>
      </c>
      <c r="Y25" s="34">
        <v>328603</v>
      </c>
      <c r="Z25" s="34">
        <v>328173</v>
      </c>
      <c r="AA25" s="34">
        <v>327387</v>
      </c>
      <c r="AB25" s="34">
        <v>326785</v>
      </c>
      <c r="AC25" s="34">
        <v>323841</v>
      </c>
      <c r="AD25" s="34">
        <v>317366</v>
      </c>
      <c r="AE25" s="142">
        <v>310035</v>
      </c>
    </row>
    <row r="26" spans="1:31" s="14" customFormat="1" ht="12.75" x14ac:dyDescent="0.2">
      <c r="A26" s="275"/>
      <c r="B26" s="22" t="s">
        <v>21</v>
      </c>
      <c r="C26" s="34">
        <v>323650</v>
      </c>
      <c r="D26" s="34">
        <v>337342.99999999866</v>
      </c>
      <c r="E26" s="34">
        <v>339966.99999999878</v>
      </c>
      <c r="F26" s="34">
        <v>343816.00000000012</v>
      </c>
      <c r="G26" s="34">
        <v>350857.00000000227</v>
      </c>
      <c r="H26" s="34">
        <v>330778.00000000029</v>
      </c>
      <c r="I26" s="34">
        <v>321888.99999999942</v>
      </c>
      <c r="J26" s="34">
        <v>327994.00000000419</v>
      </c>
      <c r="K26" s="34">
        <v>324907.00000000047</v>
      </c>
      <c r="L26" s="34">
        <v>315745.00000000076</v>
      </c>
      <c r="M26" s="34">
        <v>312971.99999999913</v>
      </c>
      <c r="N26" s="34">
        <v>306647</v>
      </c>
      <c r="O26" s="34">
        <v>322048</v>
      </c>
      <c r="P26" s="34">
        <v>317608</v>
      </c>
      <c r="Q26" s="143">
        <v>11</v>
      </c>
      <c r="R26" s="34">
        <v>315040</v>
      </c>
      <c r="S26" s="34">
        <v>317147</v>
      </c>
      <c r="T26" s="34">
        <v>319734</v>
      </c>
      <c r="U26" s="34">
        <v>323776</v>
      </c>
      <c r="V26" s="34">
        <v>328306</v>
      </c>
      <c r="W26" s="34">
        <v>331040</v>
      </c>
      <c r="X26" s="34">
        <v>330693</v>
      </c>
      <c r="Y26" s="34">
        <v>329603</v>
      </c>
      <c r="Z26" s="34">
        <v>328862</v>
      </c>
      <c r="AA26" s="34">
        <v>328446</v>
      </c>
      <c r="AB26" s="34">
        <v>327262</v>
      </c>
      <c r="AC26" s="34">
        <v>326357</v>
      </c>
      <c r="AD26" s="34">
        <v>323414</v>
      </c>
      <c r="AE26" s="142">
        <v>317008</v>
      </c>
    </row>
    <row r="27" spans="1:31" s="14" customFormat="1" ht="12.75" x14ac:dyDescent="0.2">
      <c r="A27" s="275"/>
      <c r="B27" s="22" t="s">
        <v>22</v>
      </c>
      <c r="C27" s="34">
        <v>319589.99999999983</v>
      </c>
      <c r="D27" s="34">
        <v>317748.99999999983</v>
      </c>
      <c r="E27" s="34">
        <v>334620.00000000122</v>
      </c>
      <c r="F27" s="34">
        <v>350619.00000000198</v>
      </c>
      <c r="G27" s="34">
        <v>353352.99999999977</v>
      </c>
      <c r="H27" s="34">
        <v>343816.99999999872</v>
      </c>
      <c r="I27" s="34">
        <v>333866.99999999907</v>
      </c>
      <c r="J27" s="34">
        <v>327812.99999999779</v>
      </c>
      <c r="K27" s="34">
        <v>340655.99999999988</v>
      </c>
      <c r="L27" s="34">
        <v>341742.00000000186</v>
      </c>
      <c r="M27" s="34">
        <v>317087.00000000116</v>
      </c>
      <c r="N27" s="34">
        <v>316933</v>
      </c>
      <c r="O27" s="34">
        <v>317843</v>
      </c>
      <c r="P27" s="34">
        <v>323939</v>
      </c>
      <c r="Q27" s="143">
        <v>12</v>
      </c>
      <c r="R27" s="34">
        <v>310653</v>
      </c>
      <c r="S27" s="34">
        <v>315029</v>
      </c>
      <c r="T27" s="34">
        <v>317174</v>
      </c>
      <c r="U27" s="34">
        <v>319764</v>
      </c>
      <c r="V27" s="34">
        <v>323841</v>
      </c>
      <c r="W27" s="34">
        <v>328403</v>
      </c>
      <c r="X27" s="34">
        <v>331110</v>
      </c>
      <c r="Y27" s="34">
        <v>330809</v>
      </c>
      <c r="Z27" s="34">
        <v>329950</v>
      </c>
      <c r="AA27" s="34">
        <v>329230</v>
      </c>
      <c r="AB27" s="34">
        <v>328308</v>
      </c>
      <c r="AC27" s="34">
        <v>326735</v>
      </c>
      <c r="AD27" s="34">
        <v>325822</v>
      </c>
      <c r="AE27" s="142">
        <v>322962</v>
      </c>
    </row>
    <row r="28" spans="1:31" s="14" customFormat="1" ht="12.75" x14ac:dyDescent="0.2">
      <c r="A28" s="275"/>
      <c r="B28" s="22" t="s">
        <v>23</v>
      </c>
      <c r="C28" s="23">
        <v>290742.00000000087</v>
      </c>
      <c r="D28" s="23">
        <v>277619.99999999878</v>
      </c>
      <c r="E28" s="23">
        <v>298243.99999999808</v>
      </c>
      <c r="F28" s="23">
        <v>323817.9999999993</v>
      </c>
      <c r="G28" s="23">
        <v>339610.99999999884</v>
      </c>
      <c r="H28" s="23">
        <v>335325.99999999988</v>
      </c>
      <c r="I28" s="23">
        <v>327187.00000000146</v>
      </c>
      <c r="J28" s="23">
        <v>314785.99999999686</v>
      </c>
      <c r="K28" s="23">
        <v>312074.99999999919</v>
      </c>
      <c r="L28" s="23">
        <v>323820.99999999878</v>
      </c>
      <c r="M28" s="23">
        <v>332103.00000000244</v>
      </c>
      <c r="N28" s="23">
        <v>309770</v>
      </c>
      <c r="O28" s="23">
        <v>310807</v>
      </c>
      <c r="P28" s="23">
        <v>301737</v>
      </c>
      <c r="Q28" s="143">
        <v>13</v>
      </c>
      <c r="R28" s="34">
        <v>305164</v>
      </c>
      <c r="S28" s="34">
        <v>310656</v>
      </c>
      <c r="T28" s="34">
        <v>315079</v>
      </c>
      <c r="U28" s="34">
        <v>317229</v>
      </c>
      <c r="V28" s="34">
        <v>319865</v>
      </c>
      <c r="W28" s="34">
        <v>323983</v>
      </c>
      <c r="X28" s="34">
        <v>328511</v>
      </c>
      <c r="Y28" s="34">
        <v>331277</v>
      </c>
      <c r="Z28" s="34">
        <v>331278</v>
      </c>
      <c r="AA28" s="34">
        <v>330447</v>
      </c>
      <c r="AB28" s="34">
        <v>329066</v>
      </c>
      <c r="AC28" s="34">
        <v>327632</v>
      </c>
      <c r="AD28" s="34">
        <v>326040</v>
      </c>
      <c r="AE28" s="142">
        <v>325233</v>
      </c>
    </row>
    <row r="29" spans="1:31" s="14" customFormat="1" ht="13.5" thickBot="1" x14ac:dyDescent="0.25">
      <c r="A29" s="275"/>
      <c r="B29" s="24" t="s">
        <v>24</v>
      </c>
      <c r="C29" s="23">
        <v>266723.00000000023</v>
      </c>
      <c r="D29" s="23">
        <v>262276.99999999843</v>
      </c>
      <c r="E29" s="23">
        <v>269524.99999999994</v>
      </c>
      <c r="F29" s="23">
        <v>292630.99999999872</v>
      </c>
      <c r="G29" s="23">
        <v>314768.00000000198</v>
      </c>
      <c r="H29" s="23">
        <v>322375.00000000239</v>
      </c>
      <c r="I29" s="23">
        <v>319497.00000000064</v>
      </c>
      <c r="J29" s="23">
        <v>311627.9999999986</v>
      </c>
      <c r="K29" s="23">
        <v>306228.00000000058</v>
      </c>
      <c r="L29" s="23">
        <v>305083.00000000093</v>
      </c>
      <c r="M29" s="23">
        <v>320564.99999999971</v>
      </c>
      <c r="N29" s="23">
        <v>327545</v>
      </c>
      <c r="O29" s="23">
        <v>309401</v>
      </c>
      <c r="P29" s="23">
        <v>297315</v>
      </c>
      <c r="Q29" s="265">
        <v>14</v>
      </c>
      <c r="R29" s="266">
        <v>301515</v>
      </c>
      <c r="S29" s="266">
        <v>305182</v>
      </c>
      <c r="T29" s="266">
        <v>310731</v>
      </c>
      <c r="U29" s="266">
        <v>315160</v>
      </c>
      <c r="V29" s="266">
        <v>317369</v>
      </c>
      <c r="W29" s="266">
        <v>320060</v>
      </c>
      <c r="X29" s="266">
        <v>324138</v>
      </c>
      <c r="Y29" s="266">
        <v>328742</v>
      </c>
      <c r="Z29" s="266">
        <v>331901</v>
      </c>
      <c r="AA29" s="266">
        <v>331942</v>
      </c>
      <c r="AB29" s="266">
        <v>330248</v>
      </c>
      <c r="AC29" s="266">
        <v>328191</v>
      </c>
      <c r="AD29" s="266">
        <v>326723</v>
      </c>
      <c r="AE29" s="267">
        <v>325264</v>
      </c>
    </row>
    <row r="30" spans="1:31" s="14" customFormat="1" ht="13.5" thickBot="1" x14ac:dyDescent="0.25">
      <c r="A30" s="276" t="s">
        <v>25</v>
      </c>
      <c r="B30" s="28" t="s">
        <v>26</v>
      </c>
      <c r="C30" s="78">
        <f>SUM(C31:C33)</f>
        <v>677156.0000000007</v>
      </c>
      <c r="D30" s="78">
        <f t="shared" ref="D30:L30" si="6">SUM(D31:D33)</f>
        <v>671332.99999999895</v>
      </c>
      <c r="E30" s="78">
        <f t="shared" si="6"/>
        <v>708208.00000000175</v>
      </c>
      <c r="F30" s="78">
        <f t="shared" si="6"/>
        <v>741108.00000000023</v>
      </c>
      <c r="G30" s="78">
        <f t="shared" si="6"/>
        <v>783430.00000000035</v>
      </c>
      <c r="H30" s="78">
        <f t="shared" si="6"/>
        <v>816923.00000000373</v>
      </c>
      <c r="I30" s="78">
        <f t="shared" si="6"/>
        <v>860470.00000000233</v>
      </c>
      <c r="J30" s="78">
        <f t="shared" si="6"/>
        <v>871897.99999999837</v>
      </c>
      <c r="K30" s="78">
        <f t="shared" si="6"/>
        <v>865216.99999999476</v>
      </c>
      <c r="L30" s="78">
        <f t="shared" si="6"/>
        <v>848148.99999999686</v>
      </c>
      <c r="M30" s="78">
        <f>SUM(M31:M33)</f>
        <v>858105.99999999674</v>
      </c>
      <c r="N30" s="78">
        <f>SUM(N31:N33)</f>
        <v>877483</v>
      </c>
      <c r="O30" s="78">
        <f>SUM(O31:O33)</f>
        <v>872854</v>
      </c>
      <c r="P30" s="78">
        <f>SUM(P31:P33)</f>
        <v>854087</v>
      </c>
      <c r="Q30" s="258"/>
      <c r="R30" s="259">
        <f t="shared" ref="R30:AD30" si="7">SUM(R31:R33)</f>
        <v>890557</v>
      </c>
      <c r="S30" s="259">
        <f t="shared" si="7"/>
        <v>897724</v>
      </c>
      <c r="T30" s="259">
        <f t="shared" si="7"/>
        <v>906380</v>
      </c>
      <c r="U30" s="259">
        <f t="shared" si="7"/>
        <v>918104</v>
      </c>
      <c r="V30" s="259">
        <f t="shared" si="7"/>
        <v>932115</v>
      </c>
      <c r="W30" s="259">
        <f t="shared" si="7"/>
        <v>944727</v>
      </c>
      <c r="X30" s="259">
        <f t="shared" si="7"/>
        <v>954121</v>
      </c>
      <c r="Y30" s="259">
        <f t="shared" si="7"/>
        <v>963458</v>
      </c>
      <c r="Z30" s="260">
        <f t="shared" si="7"/>
        <v>976906</v>
      </c>
      <c r="AA30" s="259">
        <f t="shared" si="7"/>
        <v>990212</v>
      </c>
      <c r="AB30" s="259">
        <f t="shared" si="7"/>
        <v>994456</v>
      </c>
      <c r="AC30" s="259">
        <f t="shared" si="7"/>
        <v>990170</v>
      </c>
      <c r="AD30" s="259">
        <f t="shared" si="7"/>
        <v>983123</v>
      </c>
      <c r="AE30" s="261">
        <f t="shared" ref="AE30" si="8">SUM(AE31:AE33)</f>
        <v>977503</v>
      </c>
    </row>
    <row r="31" spans="1:31" s="14" customFormat="1" ht="12.75" x14ac:dyDescent="0.2">
      <c r="A31" s="276"/>
      <c r="B31" s="25" t="s">
        <v>27</v>
      </c>
      <c r="C31" s="20">
        <v>260983.99999999898</v>
      </c>
      <c r="D31" s="20">
        <v>258792.99999999884</v>
      </c>
      <c r="E31" s="20">
        <v>270784.00000000099</v>
      </c>
      <c r="F31" s="20">
        <v>279653.99999999843</v>
      </c>
      <c r="G31" s="20">
        <v>303421.99999999959</v>
      </c>
      <c r="H31" s="20">
        <v>317532.00000000239</v>
      </c>
      <c r="I31" s="20">
        <v>328629.00000000122</v>
      </c>
      <c r="J31" s="20">
        <v>323190.99999999936</v>
      </c>
      <c r="K31" s="20">
        <v>312073.99999999959</v>
      </c>
      <c r="L31" s="20">
        <v>303140.99999999901</v>
      </c>
      <c r="M31" s="20">
        <v>294447.99999999936</v>
      </c>
      <c r="N31" s="20">
        <v>311786</v>
      </c>
      <c r="O31" s="20">
        <v>317355</v>
      </c>
      <c r="P31" s="20">
        <v>299072</v>
      </c>
      <c r="Q31" s="135">
        <v>15</v>
      </c>
      <c r="R31" s="20">
        <v>299243</v>
      </c>
      <c r="S31" s="20">
        <v>301544</v>
      </c>
      <c r="T31" s="20">
        <v>305285</v>
      </c>
      <c r="U31" s="20">
        <v>310842</v>
      </c>
      <c r="V31" s="20">
        <v>315344</v>
      </c>
      <c r="W31" s="20">
        <v>317622</v>
      </c>
      <c r="X31" s="20">
        <v>320267</v>
      </c>
      <c r="Y31" s="20">
        <v>324446</v>
      </c>
      <c r="Z31" s="130">
        <v>329554</v>
      </c>
      <c r="AA31" s="20">
        <v>332770</v>
      </c>
      <c r="AB31" s="20">
        <v>331696</v>
      </c>
      <c r="AC31" s="20">
        <v>329124</v>
      </c>
      <c r="AD31" s="20">
        <v>327012</v>
      </c>
      <c r="AE31" s="64">
        <v>325709</v>
      </c>
    </row>
    <row r="32" spans="1:31" s="14" customFormat="1" ht="12.75" x14ac:dyDescent="0.2">
      <c r="A32" s="276"/>
      <c r="B32" s="26" t="s">
        <v>28</v>
      </c>
      <c r="C32" s="20">
        <v>220634.00000000099</v>
      </c>
      <c r="D32" s="20">
        <v>218521.00000000055</v>
      </c>
      <c r="E32" s="20">
        <v>229881.00000000137</v>
      </c>
      <c r="F32" s="20">
        <v>242768.00000000143</v>
      </c>
      <c r="G32" s="20">
        <v>249481.00000000067</v>
      </c>
      <c r="H32" s="20">
        <v>266926.00000000076</v>
      </c>
      <c r="I32" s="20">
        <v>281021.00000000087</v>
      </c>
      <c r="J32" s="20">
        <v>286397</v>
      </c>
      <c r="K32" s="20">
        <v>284412.9999999975</v>
      </c>
      <c r="L32" s="20">
        <v>278643.99999999802</v>
      </c>
      <c r="M32" s="20">
        <v>292230.9999999986</v>
      </c>
      <c r="N32" s="20">
        <v>282571</v>
      </c>
      <c r="O32" s="20">
        <v>291812</v>
      </c>
      <c r="P32" s="20">
        <v>286619</v>
      </c>
      <c r="Q32" s="135">
        <v>16</v>
      </c>
      <c r="R32" s="20">
        <v>296860</v>
      </c>
      <c r="S32" s="20">
        <v>299279</v>
      </c>
      <c r="T32" s="20">
        <v>301670</v>
      </c>
      <c r="U32" s="20">
        <v>305426</v>
      </c>
      <c r="V32" s="20">
        <v>311072</v>
      </c>
      <c r="W32" s="20">
        <v>315658</v>
      </c>
      <c r="X32" s="20">
        <v>317884</v>
      </c>
      <c r="Y32" s="20">
        <v>320658</v>
      </c>
      <c r="Z32" s="130">
        <v>325465</v>
      </c>
      <c r="AA32" s="138">
        <v>330649</v>
      </c>
      <c r="AB32" s="138">
        <v>332469</v>
      </c>
      <c r="AC32" s="138">
        <v>330288</v>
      </c>
      <c r="AD32" s="138">
        <v>327638</v>
      </c>
      <c r="AE32" s="144">
        <v>325730</v>
      </c>
    </row>
    <row r="33" spans="1:31" s="14" customFormat="1" ht="13.5" thickBot="1" x14ac:dyDescent="0.25">
      <c r="A33" s="277"/>
      <c r="B33" s="27" t="s">
        <v>29</v>
      </c>
      <c r="C33" s="19">
        <v>195538.00000000076</v>
      </c>
      <c r="D33" s="19">
        <v>194018.99999999951</v>
      </c>
      <c r="E33" s="19">
        <v>207542.99999999942</v>
      </c>
      <c r="F33" s="19">
        <v>218686.00000000041</v>
      </c>
      <c r="G33" s="19">
        <v>230527.00000000012</v>
      </c>
      <c r="H33" s="19">
        <v>232465.00000000058</v>
      </c>
      <c r="I33" s="19">
        <v>250820.00000000017</v>
      </c>
      <c r="J33" s="19">
        <v>262309.99999999901</v>
      </c>
      <c r="K33" s="19">
        <v>268729.99999999767</v>
      </c>
      <c r="L33" s="19">
        <v>266363.99999999988</v>
      </c>
      <c r="M33" s="19">
        <v>271426.99999999884</v>
      </c>
      <c r="N33" s="19">
        <v>283126</v>
      </c>
      <c r="O33" s="19">
        <v>263687</v>
      </c>
      <c r="P33" s="19">
        <v>268396</v>
      </c>
      <c r="Q33" s="136">
        <v>17</v>
      </c>
      <c r="R33" s="19">
        <v>294454</v>
      </c>
      <c r="S33" s="19">
        <v>296901</v>
      </c>
      <c r="T33" s="19">
        <v>299425</v>
      </c>
      <c r="U33" s="19">
        <v>301836</v>
      </c>
      <c r="V33" s="19">
        <v>305699</v>
      </c>
      <c r="W33" s="19">
        <v>311447</v>
      </c>
      <c r="X33" s="19">
        <v>315970</v>
      </c>
      <c r="Y33" s="19">
        <v>318354</v>
      </c>
      <c r="Z33" s="131">
        <v>321887</v>
      </c>
      <c r="AA33" s="145">
        <v>326793</v>
      </c>
      <c r="AB33" s="145">
        <v>330291</v>
      </c>
      <c r="AC33" s="145">
        <v>330758</v>
      </c>
      <c r="AD33" s="145">
        <v>328473</v>
      </c>
      <c r="AE33" s="146">
        <v>326064</v>
      </c>
    </row>
    <row r="34" spans="1:31" customFormat="1" ht="15" x14ac:dyDescent="0.25"/>
    <row r="37" spans="1:31" x14ac:dyDescent="0.25"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</row>
  </sheetData>
  <mergeCells count="7">
    <mergeCell ref="Q13:AE13"/>
    <mergeCell ref="C13:P13"/>
    <mergeCell ref="A16:A18"/>
    <mergeCell ref="A19:A29"/>
    <mergeCell ref="A30:A33"/>
    <mergeCell ref="A15:B15"/>
    <mergeCell ref="A13:B1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60AC-6E0D-486F-BD9A-C5913B4547A5}">
  <dimension ref="A7:P35"/>
  <sheetViews>
    <sheetView showGridLines="0" zoomScale="85" zoomScaleNormal="85" workbookViewId="0"/>
  </sheetViews>
  <sheetFormatPr baseColWidth="10" defaultColWidth="11.5703125" defaultRowHeight="15.75" x14ac:dyDescent="0.25"/>
  <cols>
    <col min="1" max="1" width="16.7109375" style="1" customWidth="1"/>
    <col min="2" max="2" width="39.28515625" style="1" customWidth="1"/>
    <col min="3" max="13" width="14.7109375" style="1" customWidth="1"/>
    <col min="14" max="16384" width="11.5703125" style="1"/>
  </cols>
  <sheetData>
    <row r="7" spans="1:16" x14ac:dyDescent="0.25">
      <c r="A7" s="7" t="s">
        <v>53</v>
      </c>
      <c r="B7" s="30" t="s">
        <v>66</v>
      </c>
      <c r="C7"/>
      <c r="D7"/>
      <c r="E7"/>
      <c r="F7"/>
      <c r="G7"/>
      <c r="H7"/>
      <c r="I7"/>
      <c r="J7"/>
      <c r="K7"/>
      <c r="L7"/>
      <c r="M7"/>
    </row>
    <row r="8" spans="1:16" x14ac:dyDescent="0.25">
      <c r="A8" s="9" t="s">
        <v>5</v>
      </c>
      <c r="B8" s="8" t="s">
        <v>115</v>
      </c>
      <c r="C8"/>
      <c r="D8"/>
      <c r="E8"/>
      <c r="F8"/>
      <c r="G8"/>
      <c r="H8"/>
      <c r="I8"/>
      <c r="J8"/>
      <c r="K8"/>
      <c r="L8"/>
      <c r="M8"/>
    </row>
    <row r="9" spans="1:16" x14ac:dyDescent="0.25">
      <c r="A9" s="9" t="s">
        <v>3</v>
      </c>
      <c r="B9" s="8" t="s">
        <v>0</v>
      </c>
      <c r="C9"/>
      <c r="D9"/>
      <c r="E9"/>
      <c r="F9"/>
      <c r="G9"/>
      <c r="H9"/>
      <c r="I9"/>
      <c r="J9"/>
      <c r="K9"/>
      <c r="L9"/>
      <c r="M9"/>
    </row>
    <row r="10" spans="1:16" x14ac:dyDescent="0.25">
      <c r="A10" s="9"/>
      <c r="B10" s="8"/>
      <c r="C10"/>
      <c r="D10"/>
      <c r="E10"/>
      <c r="F10"/>
      <c r="G10"/>
      <c r="H10"/>
      <c r="I10"/>
      <c r="J10"/>
      <c r="K10"/>
      <c r="L10"/>
      <c r="M10"/>
    </row>
    <row r="11" spans="1:16" x14ac:dyDescent="0.25">
      <c r="A11" s="10" t="s">
        <v>6</v>
      </c>
      <c r="B11" s="8" t="s">
        <v>51</v>
      </c>
      <c r="C11"/>
      <c r="D11"/>
      <c r="E11"/>
      <c r="F11"/>
      <c r="G11"/>
      <c r="H11"/>
      <c r="I11"/>
      <c r="J11"/>
      <c r="K11"/>
      <c r="L11"/>
      <c r="M11"/>
    </row>
    <row r="12" spans="1:16" x14ac:dyDescent="0.25">
      <c r="A12" s="10"/>
      <c r="B12" s="8" t="s">
        <v>78</v>
      </c>
      <c r="C12"/>
      <c r="D12"/>
      <c r="E12"/>
      <c r="F12"/>
      <c r="G12"/>
      <c r="H12"/>
      <c r="I12"/>
      <c r="J12"/>
      <c r="K12"/>
      <c r="L12"/>
      <c r="M12"/>
    </row>
    <row r="13" spans="1:16" ht="13.9" customHeight="1" thickBot="1" x14ac:dyDescent="0.3">
      <c r="A13" s="2"/>
      <c r="B13" s="30"/>
      <c r="C13"/>
      <c r="D13"/>
      <c r="E13"/>
      <c r="F13"/>
      <c r="G13"/>
      <c r="H13"/>
      <c r="I13"/>
      <c r="J13"/>
      <c r="K13"/>
      <c r="L13"/>
      <c r="M13"/>
    </row>
    <row r="14" spans="1:16" x14ac:dyDescent="0.25">
      <c r="A14" s="293" t="s">
        <v>50</v>
      </c>
      <c r="B14" s="294"/>
      <c r="C14" s="271" t="s">
        <v>42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</row>
    <row r="15" spans="1:16" ht="16.5" thickBot="1" x14ac:dyDescent="0.3">
      <c r="A15" s="295"/>
      <c r="B15" s="296"/>
      <c r="C15" s="79" t="s">
        <v>55</v>
      </c>
      <c r="D15" s="79" t="s">
        <v>56</v>
      </c>
      <c r="E15" s="79" t="s">
        <v>57</v>
      </c>
      <c r="F15" s="79" t="s">
        <v>58</v>
      </c>
      <c r="G15" s="79" t="s">
        <v>59</v>
      </c>
      <c r="H15" s="79" t="s">
        <v>60</v>
      </c>
      <c r="I15" s="79" t="s">
        <v>61</v>
      </c>
      <c r="J15" s="79" t="s">
        <v>62</v>
      </c>
      <c r="K15" s="79" t="s">
        <v>63</v>
      </c>
      <c r="L15" s="152" t="s">
        <v>64</v>
      </c>
      <c r="M15" s="152" t="s">
        <v>65</v>
      </c>
      <c r="N15" s="152" t="s">
        <v>114</v>
      </c>
      <c r="O15" s="153" t="s">
        <v>121</v>
      </c>
      <c r="P15" s="153" t="s">
        <v>132</v>
      </c>
    </row>
    <row r="16" spans="1:16" ht="16.5" thickBot="1" x14ac:dyDescent="0.3">
      <c r="A16" s="125" t="s">
        <v>75</v>
      </c>
      <c r="B16" s="126"/>
      <c r="C16" s="93">
        <v>0.86588932555780918</v>
      </c>
      <c r="D16" s="93">
        <v>0.86564682693798467</v>
      </c>
      <c r="E16" s="93">
        <v>0.87683812951740181</v>
      </c>
      <c r="F16" s="93">
        <v>0.90452619651647437</v>
      </c>
      <c r="G16" s="93">
        <v>0.94008944774127778</v>
      </c>
      <c r="H16" s="93">
        <v>0.92577848549186148</v>
      </c>
      <c r="I16" s="93">
        <v>0.92189274593311266</v>
      </c>
      <c r="J16" s="93">
        <v>0.91249264134795471</v>
      </c>
      <c r="K16" s="93">
        <v>0.90791014396149061</v>
      </c>
      <c r="L16" s="154">
        <v>0.89943523678685233</v>
      </c>
      <c r="M16" s="154">
        <v>0.8886395365471389</v>
      </c>
      <c r="N16" s="154">
        <v>0.89784867418685355</v>
      </c>
      <c r="O16" s="154">
        <v>0.91046432438784941</v>
      </c>
      <c r="P16" s="249">
        <v>0.8957367352403004</v>
      </c>
    </row>
    <row r="17" spans="1:16" ht="16.5" thickBot="1" x14ac:dyDescent="0.3">
      <c r="A17" s="284" t="s">
        <v>9</v>
      </c>
      <c r="B17" s="13" t="s">
        <v>79</v>
      </c>
      <c r="C17" s="94">
        <v>0.21726168339210439</v>
      </c>
      <c r="D17" s="94">
        <v>0.24620786110734658</v>
      </c>
      <c r="E17" s="94">
        <v>0.29968356554800835</v>
      </c>
      <c r="F17" s="94">
        <v>0.41646647572707307</v>
      </c>
      <c r="G17" s="94">
        <v>0.53705880093712777</v>
      </c>
      <c r="H17" s="94">
        <v>0.57914979757085094</v>
      </c>
      <c r="I17" s="94">
        <v>0.58071625169141072</v>
      </c>
      <c r="J17" s="94">
        <v>0.56577878309251073</v>
      </c>
      <c r="K17" s="94">
        <v>0.55450472543278695</v>
      </c>
      <c r="L17" s="94">
        <v>0.53315697649205507</v>
      </c>
      <c r="M17" s="94">
        <v>0.46037674815896862</v>
      </c>
      <c r="N17" s="94">
        <v>0.51015770181570197</v>
      </c>
      <c r="O17" s="94">
        <v>0.55975655026546378</v>
      </c>
      <c r="P17" s="95">
        <v>0.56619866435294741</v>
      </c>
    </row>
    <row r="18" spans="1:16" x14ac:dyDescent="0.25">
      <c r="A18" s="285"/>
      <c r="B18" s="15" t="s">
        <v>74</v>
      </c>
      <c r="C18" s="155">
        <v>0.11507620477716086</v>
      </c>
      <c r="D18" s="155">
        <v>0.13413523482880105</v>
      </c>
      <c r="E18" s="155">
        <v>0.1551714655846696</v>
      </c>
      <c r="F18" s="155">
        <v>0.24500873566875994</v>
      </c>
      <c r="G18" s="155">
        <v>0.43469531264456934</v>
      </c>
      <c r="H18" s="155">
        <v>0.486102072191885</v>
      </c>
      <c r="I18" s="155">
        <v>0.4675973718993911</v>
      </c>
      <c r="J18" s="155">
        <v>0.46799993432178616</v>
      </c>
      <c r="K18" s="155">
        <v>0.41797491486003779</v>
      </c>
      <c r="L18" s="155">
        <v>0.32507161163877357</v>
      </c>
      <c r="M18" s="155">
        <v>0.25461929552990986</v>
      </c>
      <c r="N18" s="155">
        <v>0.3211504901137256</v>
      </c>
      <c r="O18" s="155">
        <v>0.35687139581741123</v>
      </c>
      <c r="P18" s="156">
        <v>0.38736729760676269</v>
      </c>
    </row>
    <row r="19" spans="1:16" ht="16.5" thickBot="1" x14ac:dyDescent="0.3">
      <c r="A19" s="286"/>
      <c r="B19" s="17" t="s">
        <v>76</v>
      </c>
      <c r="C19" s="96">
        <v>0.31919525766006285</v>
      </c>
      <c r="D19" s="96">
        <v>0.35811789038262282</v>
      </c>
      <c r="E19" s="96">
        <v>0.44382748406129241</v>
      </c>
      <c r="F19" s="96">
        <v>0.5877580715172227</v>
      </c>
      <c r="G19" s="96">
        <v>0.63865242691105828</v>
      </c>
      <c r="H19" s="96">
        <v>0.6704573150979074</v>
      </c>
      <c r="I19" s="96">
        <v>0.69133806759213312</v>
      </c>
      <c r="J19" s="96">
        <v>0.66155538614453768</v>
      </c>
      <c r="K19" s="96">
        <v>0.68941945905482527</v>
      </c>
      <c r="L19" s="96">
        <v>0.73946461965674404</v>
      </c>
      <c r="M19" s="96">
        <v>0.66399954411981787</v>
      </c>
      <c r="N19" s="96">
        <v>0.69710359701983493</v>
      </c>
      <c r="O19" s="96">
        <v>0.760235483926334</v>
      </c>
      <c r="P19" s="97">
        <v>0.74218038157373079</v>
      </c>
    </row>
    <row r="20" spans="1:16" ht="16.5" thickBot="1" x14ac:dyDescent="0.3">
      <c r="A20" s="287" t="s">
        <v>13</v>
      </c>
      <c r="B20" s="21" t="s">
        <v>99</v>
      </c>
      <c r="C20" s="98">
        <v>1.0296318540860805</v>
      </c>
      <c r="D20" s="98">
        <v>1.0253366616467914</v>
      </c>
      <c r="E20" s="98">
        <v>1.0205398182922139</v>
      </c>
      <c r="F20" s="98">
        <v>1.0301488453362184</v>
      </c>
      <c r="G20" s="98">
        <v>1.0489069360754606</v>
      </c>
      <c r="H20" s="98">
        <v>1.0113947338759648</v>
      </c>
      <c r="I20" s="98">
        <v>0.99318297253147081</v>
      </c>
      <c r="J20" s="98">
        <v>0.97990636128458775</v>
      </c>
      <c r="K20" s="98">
        <v>0.98028176019068902</v>
      </c>
      <c r="L20" s="98">
        <v>0.98050931426851495</v>
      </c>
      <c r="M20" s="98">
        <v>0.97606733666708922</v>
      </c>
      <c r="N20" s="98">
        <v>0.97336625336477423</v>
      </c>
      <c r="O20" s="98">
        <v>0.98255333209861262</v>
      </c>
      <c r="P20" s="99">
        <v>0.96360395159503409</v>
      </c>
    </row>
    <row r="21" spans="1:16" x14ac:dyDescent="0.25">
      <c r="A21" s="288"/>
      <c r="B21" s="33" t="s">
        <v>77</v>
      </c>
      <c r="C21" s="100">
        <v>0.90790189582627845</v>
      </c>
      <c r="D21" s="100">
        <v>0.98235103184883843</v>
      </c>
      <c r="E21" s="100">
        <v>0.98773515728877193</v>
      </c>
      <c r="F21" s="100">
        <v>0.98320844333612023</v>
      </c>
      <c r="G21" s="100">
        <v>1.0073015465336008</v>
      </c>
      <c r="H21" s="100">
        <v>0.96140893365582047</v>
      </c>
      <c r="I21" s="100">
        <v>1.004122642441003</v>
      </c>
      <c r="J21" s="100">
        <v>1.0203283102308296</v>
      </c>
      <c r="K21" s="100">
        <v>0.97351199951120693</v>
      </c>
      <c r="L21" s="100">
        <v>0.96906641285261674</v>
      </c>
      <c r="M21" s="100">
        <v>0.9245150720621006</v>
      </c>
      <c r="N21" s="100">
        <v>0.94248399350344292</v>
      </c>
      <c r="O21" s="100">
        <v>0.99362095071259315</v>
      </c>
      <c r="P21" s="157">
        <v>0.97308144289513654</v>
      </c>
    </row>
    <row r="22" spans="1:16" x14ac:dyDescent="0.25">
      <c r="A22" s="288"/>
      <c r="B22" s="22" t="s">
        <v>100</v>
      </c>
      <c r="C22" s="101">
        <v>1.1089299681989295</v>
      </c>
      <c r="D22" s="101">
        <v>1.0948951237138009</v>
      </c>
      <c r="E22" s="101">
        <v>1.0941146841603848</v>
      </c>
      <c r="F22" s="101">
        <v>1.0682015308063375</v>
      </c>
      <c r="G22" s="101">
        <v>1.0530205782898887</v>
      </c>
      <c r="H22" s="101">
        <v>1.004336152749993</v>
      </c>
      <c r="I22" s="101">
        <v>0.97266876106140598</v>
      </c>
      <c r="J22" s="101">
        <v>1.0123284204809115</v>
      </c>
      <c r="K22" s="101">
        <v>1.0458310013268861</v>
      </c>
      <c r="L22" s="101">
        <v>0.99214061390001673</v>
      </c>
      <c r="M22" s="101">
        <v>0.98295262392345817</v>
      </c>
      <c r="N22" s="101">
        <v>0.95690819456179688</v>
      </c>
      <c r="O22" s="101">
        <v>0.9938695027074963</v>
      </c>
      <c r="P22" s="102">
        <v>0.99248005328186373</v>
      </c>
    </row>
    <row r="23" spans="1:16" x14ac:dyDescent="0.25">
      <c r="A23" s="288"/>
      <c r="B23" s="22" t="s">
        <v>101</v>
      </c>
      <c r="C23" s="101">
        <v>1.1011770079939087</v>
      </c>
      <c r="D23" s="101">
        <v>1.0671469784161782</v>
      </c>
      <c r="E23" s="101">
        <v>1.0352537349543338</v>
      </c>
      <c r="F23" s="101">
        <v>1.0611819404022405</v>
      </c>
      <c r="G23" s="101">
        <v>1.0754588342717988</v>
      </c>
      <c r="H23" s="101">
        <v>1.0044274906922035</v>
      </c>
      <c r="I23" s="101">
        <v>0.98377029477694367</v>
      </c>
      <c r="J23" s="101">
        <v>0.95379457109174881</v>
      </c>
      <c r="K23" s="101">
        <v>1.0128358973251645</v>
      </c>
      <c r="L23" s="101">
        <v>1.0319827011804938</v>
      </c>
      <c r="M23" s="101">
        <v>0.98316595761101355</v>
      </c>
      <c r="N23" s="101">
        <v>0.98284356420023733</v>
      </c>
      <c r="O23" s="101">
        <v>0.96722032047098316</v>
      </c>
      <c r="P23" s="102">
        <v>0.95897144509409027</v>
      </c>
    </row>
    <row r="24" spans="1:16" x14ac:dyDescent="0.25">
      <c r="A24" s="288"/>
      <c r="B24" s="22" t="s">
        <v>102</v>
      </c>
      <c r="C24" s="101">
        <v>1.1084951980977662</v>
      </c>
      <c r="D24" s="101">
        <v>1.0831658077171451</v>
      </c>
      <c r="E24" s="101">
        <v>1.0306473589916305</v>
      </c>
      <c r="F24" s="101">
        <v>1.0200865041437313</v>
      </c>
      <c r="G24" s="101">
        <v>1.0752559266014985</v>
      </c>
      <c r="H24" s="101">
        <v>1.0310759397351976</v>
      </c>
      <c r="I24" s="101">
        <v>0.98429895712630666</v>
      </c>
      <c r="J24" s="101">
        <v>0.96946252079459383</v>
      </c>
      <c r="K24" s="101">
        <v>0.95966014128132004</v>
      </c>
      <c r="L24" s="101">
        <v>1.0065059200789361</v>
      </c>
      <c r="M24" s="101">
        <v>1.0250645320522316</v>
      </c>
      <c r="N24" s="101">
        <v>0.98229293745392976</v>
      </c>
      <c r="O24" s="101">
        <v>0.9902582661621977</v>
      </c>
      <c r="P24" s="102">
        <v>0.9420116449975503</v>
      </c>
    </row>
    <row r="25" spans="1:16" x14ac:dyDescent="0.25">
      <c r="A25" s="288"/>
      <c r="B25" s="22" t="s">
        <v>103</v>
      </c>
      <c r="C25" s="101">
        <v>1.097171664102274</v>
      </c>
      <c r="D25" s="101">
        <v>1.0977058354798652</v>
      </c>
      <c r="E25" s="101">
        <v>1.0513282908745347</v>
      </c>
      <c r="F25" s="101">
        <v>1.0198842777937267</v>
      </c>
      <c r="G25" s="101">
        <v>1.0324727175938231</v>
      </c>
      <c r="H25" s="101">
        <v>1.0319508597719045</v>
      </c>
      <c r="I25" s="101">
        <v>1.0112462487140728</v>
      </c>
      <c r="J25" s="101">
        <v>0.96728379251887497</v>
      </c>
      <c r="K25" s="101">
        <v>0.96429706698617068</v>
      </c>
      <c r="L25" s="101">
        <v>0.94956546211521753</v>
      </c>
      <c r="M25" s="101">
        <v>0.99861508233937768</v>
      </c>
      <c r="N25" s="101">
        <v>1.0213104796195525</v>
      </c>
      <c r="O25" s="101">
        <v>0.98767480827479537</v>
      </c>
      <c r="P25" s="102">
        <v>0.96319408312861821</v>
      </c>
    </row>
    <row r="26" spans="1:16" x14ac:dyDescent="0.25">
      <c r="A26" s="288"/>
      <c r="B26" s="22" t="s">
        <v>104</v>
      </c>
      <c r="C26" s="101">
        <v>1.0661123932755761</v>
      </c>
      <c r="D26" s="101">
        <v>1.0864925389472875</v>
      </c>
      <c r="E26" s="101">
        <v>1.0653679961206681</v>
      </c>
      <c r="F26" s="101">
        <v>1.0389985042754546</v>
      </c>
      <c r="G26" s="101">
        <v>1.031195332634393</v>
      </c>
      <c r="H26" s="101">
        <v>0.9924119618208832</v>
      </c>
      <c r="I26" s="101">
        <v>1.0121872022237968</v>
      </c>
      <c r="J26" s="101">
        <v>0.99330499112911996</v>
      </c>
      <c r="K26" s="101">
        <v>0.96422313840565999</v>
      </c>
      <c r="L26" s="101">
        <v>0.95949442097578053</v>
      </c>
      <c r="M26" s="101">
        <v>0.94241473751855287</v>
      </c>
      <c r="N26" s="101">
        <v>0.9931880151061786</v>
      </c>
      <c r="O26" s="101">
        <v>1.0242370008129416</v>
      </c>
      <c r="P26" s="102">
        <v>0.96239456835518566</v>
      </c>
    </row>
    <row r="27" spans="1:16" x14ac:dyDescent="0.25">
      <c r="A27" s="288"/>
      <c r="B27" s="22" t="s">
        <v>105</v>
      </c>
      <c r="C27" s="101">
        <v>1.0273298628745555</v>
      </c>
      <c r="D27" s="101">
        <v>1.0636802492219655</v>
      </c>
      <c r="E27" s="101">
        <v>1.0632807271044018</v>
      </c>
      <c r="F27" s="101">
        <v>1.0618946432101208</v>
      </c>
      <c r="G27" s="101">
        <v>1.0686889670003055</v>
      </c>
      <c r="H27" s="101">
        <v>0.99920855485741988</v>
      </c>
      <c r="I27" s="101">
        <v>0.9733771201688558</v>
      </c>
      <c r="J27" s="101">
        <v>0.99511836967504597</v>
      </c>
      <c r="K27" s="101">
        <v>0.98797367892915711</v>
      </c>
      <c r="L27" s="101">
        <v>0.96133002076445062</v>
      </c>
      <c r="M27" s="101">
        <v>0.95633467985894827</v>
      </c>
      <c r="N27" s="101">
        <v>0.93960601427271362</v>
      </c>
      <c r="O27" s="101">
        <v>0.99577631147693046</v>
      </c>
      <c r="P27" s="102">
        <v>1.0018926967142785</v>
      </c>
    </row>
    <row r="28" spans="1:16" x14ac:dyDescent="0.25">
      <c r="A28" s="288"/>
      <c r="B28" s="22" t="s">
        <v>106</v>
      </c>
      <c r="C28" s="101">
        <v>1.028768432946084</v>
      </c>
      <c r="D28" s="101">
        <v>1.0086341257471529</v>
      </c>
      <c r="E28" s="101">
        <v>1.0550045085662798</v>
      </c>
      <c r="F28" s="101">
        <v>1.0964930386159855</v>
      </c>
      <c r="G28" s="101">
        <v>1.0911311415169782</v>
      </c>
      <c r="H28" s="101">
        <v>1.0469362338346444</v>
      </c>
      <c r="I28" s="101">
        <v>1.008326538008514</v>
      </c>
      <c r="J28" s="101">
        <v>0.99094341447783396</v>
      </c>
      <c r="K28" s="101">
        <v>1.032447340506137</v>
      </c>
      <c r="L28" s="101">
        <v>1.0380038271117513</v>
      </c>
      <c r="M28" s="101">
        <v>0.96582172837701541</v>
      </c>
      <c r="N28" s="101">
        <v>0.97000015302921327</v>
      </c>
      <c r="O28" s="101">
        <v>0.97551116867492071</v>
      </c>
      <c r="P28" s="102">
        <v>1.0030251236987633</v>
      </c>
    </row>
    <row r="29" spans="1:16" x14ac:dyDescent="0.25">
      <c r="A29" s="288"/>
      <c r="B29" s="22" t="s">
        <v>107</v>
      </c>
      <c r="C29" s="101">
        <v>0.95274016594356103</v>
      </c>
      <c r="D29" s="101">
        <v>0.89365729295426055</v>
      </c>
      <c r="E29" s="101">
        <v>0.94656895572220956</v>
      </c>
      <c r="F29" s="101">
        <v>1.0207704844134657</v>
      </c>
      <c r="G29" s="101">
        <v>1.061732293311237</v>
      </c>
      <c r="H29" s="101">
        <v>1.0350110962612231</v>
      </c>
      <c r="I29" s="101">
        <v>0.99596969355668896</v>
      </c>
      <c r="J29" s="101">
        <v>0.9502199066038296</v>
      </c>
      <c r="K29" s="101">
        <v>0.94203357904841001</v>
      </c>
      <c r="L29" s="101">
        <v>0.97994837296146975</v>
      </c>
      <c r="M29" s="101">
        <v>1.0092291515987748</v>
      </c>
      <c r="N29" s="101">
        <v>0.94548151584704787</v>
      </c>
      <c r="O29" s="101">
        <v>0.95327873880505465</v>
      </c>
      <c r="P29" s="102">
        <v>0.92775640848253405</v>
      </c>
    </row>
    <row r="30" spans="1:16" ht="16.5" thickBot="1" x14ac:dyDescent="0.3">
      <c r="A30" s="289"/>
      <c r="B30" s="24" t="s">
        <v>108</v>
      </c>
      <c r="C30" s="103">
        <v>0.88460938925095012</v>
      </c>
      <c r="D30" s="103">
        <v>0.85941176085089699</v>
      </c>
      <c r="E30" s="103">
        <v>0.86739012200263232</v>
      </c>
      <c r="F30" s="103">
        <v>0.92851567457798811</v>
      </c>
      <c r="G30" s="103">
        <v>0.99180449256229175</v>
      </c>
      <c r="H30" s="103">
        <v>1.0072330188089809</v>
      </c>
      <c r="I30" s="103">
        <v>0.98568202432297547</v>
      </c>
      <c r="J30" s="103">
        <v>0.94794093848671179</v>
      </c>
      <c r="K30" s="103">
        <v>0.92264862112497581</v>
      </c>
      <c r="L30" s="103">
        <v>0.91908526188310291</v>
      </c>
      <c r="M30" s="103">
        <v>0.97067961047455154</v>
      </c>
      <c r="N30" s="103">
        <v>0.99803163401799566</v>
      </c>
      <c r="O30" s="103">
        <v>0.94698261218218494</v>
      </c>
      <c r="P30" s="104">
        <v>0.91407287618672828</v>
      </c>
    </row>
    <row r="31" spans="1:16" ht="16.5" thickBot="1" x14ac:dyDescent="0.3">
      <c r="A31" s="290" t="s">
        <v>25</v>
      </c>
      <c r="B31" s="28" t="s">
        <v>109</v>
      </c>
      <c r="C31" s="105">
        <v>0.76037356396053335</v>
      </c>
      <c r="D31" s="105">
        <v>0.74781670090138941</v>
      </c>
      <c r="E31" s="105">
        <v>0.78135881197731827</v>
      </c>
      <c r="F31" s="105">
        <v>0.80721574026471976</v>
      </c>
      <c r="G31" s="105">
        <v>0.84048642066697821</v>
      </c>
      <c r="H31" s="105">
        <v>0.8647185906616448</v>
      </c>
      <c r="I31" s="105">
        <v>0.90184578266278836</v>
      </c>
      <c r="J31" s="105">
        <v>0.90496731564842303</v>
      </c>
      <c r="K31" s="105">
        <v>0.88567067865280258</v>
      </c>
      <c r="L31" s="105">
        <v>0.85653274248342459</v>
      </c>
      <c r="M31" s="105">
        <v>0.86288986139155155</v>
      </c>
      <c r="N31" s="105">
        <v>0.8861942898694164</v>
      </c>
      <c r="O31" s="105">
        <v>0.88783804264573207</v>
      </c>
      <c r="P31" s="106">
        <v>0.87374360999403577</v>
      </c>
    </row>
    <row r="32" spans="1:16" x14ac:dyDescent="0.25">
      <c r="A32" s="291"/>
      <c r="B32" s="59" t="s">
        <v>110</v>
      </c>
      <c r="C32" s="107">
        <v>0.87214738523540725</v>
      </c>
      <c r="D32" s="107">
        <v>0.85822632849600333</v>
      </c>
      <c r="E32" s="107">
        <v>0.88698756899291153</v>
      </c>
      <c r="F32" s="107">
        <v>0.89966606829192464</v>
      </c>
      <c r="G32" s="107">
        <v>0.9621936678674704</v>
      </c>
      <c r="H32" s="107">
        <v>0.99971664431305884</v>
      </c>
      <c r="I32" s="107">
        <v>1.0261094649152152</v>
      </c>
      <c r="J32" s="107">
        <v>0.99613186786090557</v>
      </c>
      <c r="K32" s="107">
        <v>0.94695861679724591</v>
      </c>
      <c r="L32" s="107">
        <v>0.91096252667006949</v>
      </c>
      <c r="M32" s="107">
        <v>0.8877044040326062</v>
      </c>
      <c r="N32" s="107">
        <v>0.9473207666411444</v>
      </c>
      <c r="O32" s="107">
        <v>0.9704689736156471</v>
      </c>
      <c r="P32" s="108">
        <v>0.91821840968471857</v>
      </c>
    </row>
    <row r="33" spans="1:16" x14ac:dyDescent="0.25">
      <c r="A33" s="291"/>
      <c r="B33" s="44" t="s">
        <v>111</v>
      </c>
      <c r="C33" s="109">
        <v>0.74322576298592258</v>
      </c>
      <c r="D33" s="109">
        <v>0.73015814674601476</v>
      </c>
      <c r="E33" s="109">
        <v>0.76202804388902234</v>
      </c>
      <c r="F33" s="109">
        <v>0.79485047114522478</v>
      </c>
      <c r="G33" s="109">
        <v>0.80200403765044959</v>
      </c>
      <c r="H33" s="109">
        <v>0.84561772551305769</v>
      </c>
      <c r="I33" s="109">
        <v>0.88403631513382519</v>
      </c>
      <c r="J33" s="109">
        <v>0.89315407692931414</v>
      </c>
      <c r="K33" s="109">
        <v>0.87386662160292961</v>
      </c>
      <c r="L33" s="109">
        <v>0.84271841136673031</v>
      </c>
      <c r="M33" s="109">
        <v>0.87897217484938028</v>
      </c>
      <c r="N33" s="109">
        <v>0.85552911398537035</v>
      </c>
      <c r="O33" s="109">
        <v>0.89065370927670173</v>
      </c>
      <c r="P33" s="110">
        <v>0.87992816136063612</v>
      </c>
    </row>
    <row r="34" spans="1:16" ht="16.5" thickBot="1" x14ac:dyDescent="0.3">
      <c r="A34" s="292"/>
      <c r="B34" s="47" t="s">
        <v>112</v>
      </c>
      <c r="C34" s="111">
        <v>0.66406976981124644</v>
      </c>
      <c r="D34" s="111">
        <v>0.65348045308031799</v>
      </c>
      <c r="E34" s="111">
        <v>0.69313851548801675</v>
      </c>
      <c r="F34" s="111">
        <v>0.72451927536808203</v>
      </c>
      <c r="G34" s="111">
        <v>0.75409798527309579</v>
      </c>
      <c r="H34" s="111">
        <v>0.74640307981775578</v>
      </c>
      <c r="I34" s="111">
        <v>0.79380953888027395</v>
      </c>
      <c r="J34" s="111">
        <v>0.82395697870923257</v>
      </c>
      <c r="K34" s="111">
        <v>0.83485819557794405</v>
      </c>
      <c r="L34" s="111">
        <v>0.81508477843772631</v>
      </c>
      <c r="M34" s="111">
        <v>0.82178139882709134</v>
      </c>
      <c r="N34" s="111">
        <v>0.85599138947508446</v>
      </c>
      <c r="O34" s="111">
        <v>0.80276613298505506</v>
      </c>
      <c r="P34" s="112">
        <v>0.82313901565336867</v>
      </c>
    </row>
    <row r="35" spans="1:16" x14ac:dyDescent="0.25">
      <c r="A35" s="2"/>
      <c r="B35" s="3"/>
      <c r="C35"/>
      <c r="D35"/>
      <c r="E35"/>
      <c r="F35"/>
      <c r="G35"/>
      <c r="H35"/>
      <c r="I35"/>
      <c r="J35"/>
      <c r="K35"/>
      <c r="L35"/>
      <c r="M35"/>
    </row>
  </sheetData>
  <mergeCells count="5">
    <mergeCell ref="A17:A19"/>
    <mergeCell ref="A20:A30"/>
    <mergeCell ref="A31:A34"/>
    <mergeCell ref="A14:B15"/>
    <mergeCell ref="C14:P14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D2567-134F-4ED7-8A96-FFB79DB703E7}">
  <dimension ref="A7:AE39"/>
  <sheetViews>
    <sheetView showGridLines="0" zoomScale="85" zoomScaleNormal="85" workbookViewId="0">
      <selection activeCell="B8" sqref="B8"/>
    </sheetView>
  </sheetViews>
  <sheetFormatPr baseColWidth="10" defaultColWidth="11.5703125" defaultRowHeight="15.75" x14ac:dyDescent="0.25"/>
  <cols>
    <col min="1" max="1" width="17.7109375" style="1" customWidth="1"/>
    <col min="2" max="2" width="39.5703125" style="1" customWidth="1"/>
    <col min="3" max="16" width="14.7109375" style="1" customWidth="1"/>
    <col min="17" max="17" width="6.7109375" style="1" customWidth="1"/>
    <col min="18" max="28" width="12.28515625" style="1" customWidth="1"/>
    <col min="29" max="16384" width="11.5703125" style="46"/>
  </cols>
  <sheetData>
    <row r="7" spans="1:31" x14ac:dyDescent="0.25">
      <c r="A7" s="7" t="s">
        <v>49</v>
      </c>
      <c r="B7" s="6" t="s">
        <v>135</v>
      </c>
    </row>
    <row r="8" spans="1:31" x14ac:dyDescent="0.25">
      <c r="A8" s="9" t="s">
        <v>5</v>
      </c>
      <c r="B8" s="8" t="s">
        <v>115</v>
      </c>
    </row>
    <row r="9" spans="1:31" x14ac:dyDescent="0.25">
      <c r="A9" s="9" t="s">
        <v>3</v>
      </c>
      <c r="B9" s="8" t="s">
        <v>4</v>
      </c>
    </row>
    <row r="10" spans="1:31" x14ac:dyDescent="0.25">
      <c r="A10" s="46"/>
      <c r="B10" s="8" t="s">
        <v>7</v>
      </c>
    </row>
    <row r="11" spans="1:31" x14ac:dyDescent="0.25">
      <c r="A11" s="9"/>
      <c r="B11" s="8" t="s">
        <v>133</v>
      </c>
    </row>
    <row r="12" spans="1:31" ht="16.5" thickBot="1" x14ac:dyDescent="0.3">
      <c r="A12" s="10"/>
      <c r="B12" s="46"/>
    </row>
    <row r="13" spans="1:31" x14ac:dyDescent="0.25">
      <c r="A13" s="305" t="s">
        <v>52</v>
      </c>
      <c r="B13" s="306"/>
      <c r="C13" s="297" t="s">
        <v>43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9"/>
      <c r="Q13" s="269" t="s">
        <v>44</v>
      </c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</row>
    <row r="14" spans="1:31" ht="16.5" thickBot="1" x14ac:dyDescent="0.3">
      <c r="A14" s="307"/>
      <c r="B14" s="308"/>
      <c r="C14" s="80" t="s">
        <v>30</v>
      </c>
      <c r="D14" s="80" t="s">
        <v>31</v>
      </c>
      <c r="E14" s="80" t="s">
        <v>32</v>
      </c>
      <c r="F14" s="80" t="s">
        <v>33</v>
      </c>
      <c r="G14" s="80" t="s">
        <v>34</v>
      </c>
      <c r="H14" s="80" t="s">
        <v>35</v>
      </c>
      <c r="I14" s="80" t="s">
        <v>36</v>
      </c>
      <c r="J14" s="80" t="s">
        <v>37</v>
      </c>
      <c r="K14" s="80" t="s">
        <v>38</v>
      </c>
      <c r="L14" s="80" t="s">
        <v>39</v>
      </c>
      <c r="M14" s="80" t="s">
        <v>40</v>
      </c>
      <c r="N14" s="80" t="s">
        <v>113</v>
      </c>
      <c r="O14" s="229" t="s">
        <v>120</v>
      </c>
      <c r="P14" s="229" t="s">
        <v>131</v>
      </c>
      <c r="Q14" s="245" t="s">
        <v>73</v>
      </c>
      <c r="R14" s="158">
        <v>2010</v>
      </c>
      <c r="S14" s="158">
        <v>2011</v>
      </c>
      <c r="T14" s="158">
        <v>2012</v>
      </c>
      <c r="U14" s="158">
        <v>2013</v>
      </c>
      <c r="V14" s="158">
        <v>2014</v>
      </c>
      <c r="W14" s="158">
        <v>2015</v>
      </c>
      <c r="X14" s="158">
        <v>2016</v>
      </c>
      <c r="Y14" s="158">
        <v>2017</v>
      </c>
      <c r="Z14" s="158">
        <v>2018</v>
      </c>
      <c r="AA14" s="158">
        <v>2019</v>
      </c>
      <c r="AB14" s="158">
        <v>2020</v>
      </c>
      <c r="AC14" s="158">
        <v>2021</v>
      </c>
      <c r="AD14" s="159">
        <v>2022</v>
      </c>
      <c r="AE14" s="159">
        <v>2023</v>
      </c>
    </row>
    <row r="15" spans="1:31" ht="16.5" thickBot="1" x14ac:dyDescent="0.3">
      <c r="A15" s="300" t="s">
        <v>8</v>
      </c>
      <c r="B15" s="301"/>
      <c r="C15" s="92">
        <f>SUM(C16+C19+C21+C25+C29+C33)</f>
        <v>4098080.9999999991</v>
      </c>
      <c r="D15" s="92">
        <f t="shared" ref="D15:AC15" si="0">SUM(D16+D19+D21+D25+D29+D33)</f>
        <v>4125709.9999999935</v>
      </c>
      <c r="E15" s="92">
        <f t="shared" si="0"/>
        <v>4205712.0000000019</v>
      </c>
      <c r="F15" s="92">
        <f t="shared" si="0"/>
        <v>4363400.0000000047</v>
      </c>
      <c r="G15" s="92">
        <f t="shared" si="0"/>
        <v>4556685.0000000019</v>
      </c>
      <c r="H15" s="92">
        <f t="shared" si="0"/>
        <v>4499950.0000000009</v>
      </c>
      <c r="I15" s="92">
        <f t="shared" si="0"/>
        <v>4481458.0000000056</v>
      </c>
      <c r="J15" s="92">
        <f t="shared" si="0"/>
        <v>4426895.9999999907</v>
      </c>
      <c r="K15" s="92">
        <f t="shared" si="0"/>
        <v>4394009.9999999944</v>
      </c>
      <c r="L15" s="92">
        <f t="shared" si="0"/>
        <v>4337413.9999999981</v>
      </c>
      <c r="M15" s="92">
        <f t="shared" si="0"/>
        <v>4255166.0000000028</v>
      </c>
      <c r="N15" s="92">
        <f>SUM(N16+N19+N21+N25+N29+N33)</f>
        <v>4256477</v>
      </c>
      <c r="O15" s="92">
        <f>O16+O19+O21+O25+O29+O33</f>
        <v>4268722</v>
      </c>
      <c r="P15" s="230">
        <f>P16+P19+P21+P25+P29+P33</f>
        <v>4151712</v>
      </c>
      <c r="Q15" s="246"/>
      <c r="R15" s="247">
        <f>SUM(R16+R19+R21+R25+R29+R33)</f>
        <v>4732800</v>
      </c>
      <c r="S15" s="247">
        <f t="shared" si="0"/>
        <v>4766043</v>
      </c>
      <c r="T15" s="247">
        <f t="shared" si="0"/>
        <v>4796452</v>
      </c>
      <c r="U15" s="247">
        <f t="shared" si="0"/>
        <v>4823962</v>
      </c>
      <c r="V15" s="247">
        <f t="shared" si="0"/>
        <v>4847076</v>
      </c>
      <c r="W15" s="247">
        <f t="shared" si="0"/>
        <v>4860720</v>
      </c>
      <c r="X15" s="247">
        <f t="shared" si="0"/>
        <v>4861149</v>
      </c>
      <c r="Y15" s="247">
        <f t="shared" si="0"/>
        <v>4851432</v>
      </c>
      <c r="Z15" s="247">
        <f t="shared" si="0"/>
        <v>4839697</v>
      </c>
      <c r="AA15" s="247">
        <f t="shared" si="0"/>
        <v>4822375</v>
      </c>
      <c r="AB15" s="247">
        <f t="shared" si="0"/>
        <v>4788405</v>
      </c>
      <c r="AC15" s="247">
        <f t="shared" si="0"/>
        <v>4740751</v>
      </c>
      <c r="AD15" s="247">
        <f>AD16+AD19+AD21+AD25+AD29+AD33</f>
        <v>4688511</v>
      </c>
      <c r="AE15" s="248">
        <f>AE16+AE19+AE21+AE25+AE29+AE33</f>
        <v>4634969</v>
      </c>
    </row>
    <row r="16" spans="1:31" ht="16.5" thickBot="1" x14ac:dyDescent="0.3">
      <c r="A16" s="302" t="s">
        <v>9</v>
      </c>
      <c r="B16" s="13" t="s">
        <v>10</v>
      </c>
      <c r="C16" s="74">
        <f>C17+C18</f>
        <v>143127.00000000035</v>
      </c>
      <c r="D16" s="74">
        <f t="shared" ref="D16:AC16" si="1">D17+D18</f>
        <v>161778.9999999986</v>
      </c>
      <c r="E16" s="74">
        <f t="shared" si="1"/>
        <v>196421.00000000003</v>
      </c>
      <c r="F16" s="74">
        <f t="shared" si="1"/>
        <v>272352.00000000099</v>
      </c>
      <c r="G16" s="74">
        <f t="shared" si="1"/>
        <v>349584.99999999988</v>
      </c>
      <c r="H16" s="74">
        <f t="shared" si="1"/>
        <v>371930.00000000047</v>
      </c>
      <c r="I16" s="74">
        <f t="shared" si="1"/>
        <v>365220.00000000017</v>
      </c>
      <c r="J16" s="74">
        <f t="shared" si="1"/>
        <v>348177.99999999872</v>
      </c>
      <c r="K16" s="74">
        <f t="shared" si="1"/>
        <v>335782.00000000047</v>
      </c>
      <c r="L16" s="74">
        <f t="shared" si="1"/>
        <v>319649.99999999971</v>
      </c>
      <c r="M16" s="74">
        <f t="shared" si="1"/>
        <v>273258.00000000029</v>
      </c>
      <c r="N16" s="74">
        <f t="shared" si="1"/>
        <v>299233</v>
      </c>
      <c r="O16" s="74">
        <f>O17+O18</f>
        <v>324197</v>
      </c>
      <c r="P16" s="222">
        <f>P17+P18</f>
        <v>323022</v>
      </c>
      <c r="Q16" s="132"/>
      <c r="R16" s="74">
        <f t="shared" si="1"/>
        <v>658777</v>
      </c>
      <c r="S16" s="74">
        <f t="shared" si="1"/>
        <v>657083</v>
      </c>
      <c r="T16" s="74">
        <f t="shared" si="1"/>
        <v>655428</v>
      </c>
      <c r="U16" s="74">
        <f t="shared" si="1"/>
        <v>653959</v>
      </c>
      <c r="V16" s="74">
        <f t="shared" si="1"/>
        <v>650925</v>
      </c>
      <c r="W16" s="74">
        <f t="shared" si="1"/>
        <v>642200</v>
      </c>
      <c r="X16" s="74">
        <f t="shared" si="1"/>
        <v>628913</v>
      </c>
      <c r="Y16" s="74">
        <f t="shared" si="1"/>
        <v>615396</v>
      </c>
      <c r="Z16" s="74">
        <f t="shared" si="1"/>
        <v>605553</v>
      </c>
      <c r="AA16" s="74">
        <f t="shared" si="1"/>
        <v>599542</v>
      </c>
      <c r="AB16" s="74">
        <f t="shared" si="1"/>
        <v>593553</v>
      </c>
      <c r="AC16" s="74">
        <f t="shared" si="1"/>
        <v>586550</v>
      </c>
      <c r="AD16" s="74">
        <f>SUM(AD17:AD18)</f>
        <v>579175</v>
      </c>
      <c r="AE16" s="75">
        <f>SUM(AE17:AE18)</f>
        <v>570510</v>
      </c>
    </row>
    <row r="17" spans="1:31" x14ac:dyDescent="0.25">
      <c r="A17" s="274"/>
      <c r="B17" s="15" t="s">
        <v>80</v>
      </c>
      <c r="C17" s="16">
        <v>37857.999999999935</v>
      </c>
      <c r="D17" s="16">
        <v>44036.999999999869</v>
      </c>
      <c r="E17" s="16">
        <v>50787.000000000022</v>
      </c>
      <c r="F17" s="16">
        <v>80073.999999999796</v>
      </c>
      <c r="G17" s="16">
        <v>140942.9999999993</v>
      </c>
      <c r="H17" s="16">
        <v>154614.00000000067</v>
      </c>
      <c r="I17" s="16">
        <v>145397.99999999997</v>
      </c>
      <c r="J17" s="16">
        <v>142512.99999999872</v>
      </c>
      <c r="K17" s="16">
        <v>125799.99999999987</v>
      </c>
      <c r="L17" s="16">
        <v>97028.999999999331</v>
      </c>
      <c r="M17" s="16">
        <v>75170.999999999753</v>
      </c>
      <c r="N17" s="16">
        <v>93669</v>
      </c>
      <c r="O17" s="16">
        <v>102729</v>
      </c>
      <c r="P17" s="223">
        <v>109611</v>
      </c>
      <c r="Q17" s="133">
        <v>3</v>
      </c>
      <c r="R17" s="16">
        <v>328982</v>
      </c>
      <c r="S17" s="16">
        <v>328303</v>
      </c>
      <c r="T17" s="16">
        <v>327296</v>
      </c>
      <c r="U17" s="16">
        <v>326821</v>
      </c>
      <c r="V17" s="16">
        <v>324234</v>
      </c>
      <c r="W17" s="16">
        <v>318069</v>
      </c>
      <c r="X17" s="16">
        <v>310947</v>
      </c>
      <c r="Y17" s="16">
        <v>304515</v>
      </c>
      <c r="Z17" s="16">
        <v>300975</v>
      </c>
      <c r="AA17" s="16">
        <v>298485</v>
      </c>
      <c r="AB17" s="16">
        <v>295229</v>
      </c>
      <c r="AC17" s="16">
        <v>291667</v>
      </c>
      <c r="AD17" s="16">
        <v>287860</v>
      </c>
      <c r="AE17" s="63">
        <v>282964</v>
      </c>
    </row>
    <row r="18" spans="1:31" ht="16.5" thickBot="1" x14ac:dyDescent="0.3">
      <c r="A18" s="303"/>
      <c r="B18" s="29" t="s">
        <v>81</v>
      </c>
      <c r="C18" s="35">
        <v>105269.00000000042</v>
      </c>
      <c r="D18" s="35">
        <v>117741.99999999873</v>
      </c>
      <c r="E18" s="35">
        <v>145634</v>
      </c>
      <c r="F18" s="35">
        <v>192278.00000000119</v>
      </c>
      <c r="G18" s="35">
        <v>208642.00000000055</v>
      </c>
      <c r="H18" s="35">
        <v>217315.99999999983</v>
      </c>
      <c r="I18" s="35">
        <v>219822.0000000002</v>
      </c>
      <c r="J18" s="35">
        <v>205665.00000000003</v>
      </c>
      <c r="K18" s="35">
        <v>209982.00000000058</v>
      </c>
      <c r="L18" s="35">
        <v>222621.00000000038</v>
      </c>
      <c r="M18" s="35">
        <v>198087.00000000055</v>
      </c>
      <c r="N18" s="35">
        <v>205564</v>
      </c>
      <c r="O18" s="35">
        <v>221468</v>
      </c>
      <c r="P18" s="231">
        <v>213411</v>
      </c>
      <c r="Q18" s="173">
        <v>4</v>
      </c>
      <c r="R18" s="148">
        <v>329795</v>
      </c>
      <c r="S18" s="148">
        <v>328780</v>
      </c>
      <c r="T18" s="148">
        <v>328132</v>
      </c>
      <c r="U18" s="148">
        <v>327138</v>
      </c>
      <c r="V18" s="148">
        <v>326691</v>
      </c>
      <c r="W18" s="148">
        <v>324131</v>
      </c>
      <c r="X18" s="148">
        <v>317966</v>
      </c>
      <c r="Y18" s="148">
        <v>310881</v>
      </c>
      <c r="Z18" s="148">
        <v>304578</v>
      </c>
      <c r="AA18" s="148">
        <v>301057</v>
      </c>
      <c r="AB18" s="148">
        <v>298324</v>
      </c>
      <c r="AC18" s="148">
        <v>294883</v>
      </c>
      <c r="AD18" s="148">
        <v>291315</v>
      </c>
      <c r="AE18" s="149">
        <v>287546</v>
      </c>
    </row>
    <row r="19" spans="1:31" ht="16.5" thickBot="1" x14ac:dyDescent="0.3">
      <c r="A19" s="287" t="s">
        <v>41</v>
      </c>
      <c r="B19" s="21" t="s">
        <v>98</v>
      </c>
      <c r="C19" s="76">
        <f>C20</f>
        <v>300362.99999999936</v>
      </c>
      <c r="D19" s="76">
        <f t="shared" ref="D19:AC19" si="2">D20</f>
        <v>323833.00000000146</v>
      </c>
      <c r="E19" s="76">
        <f t="shared" si="2"/>
        <v>324631.99999999965</v>
      </c>
      <c r="F19" s="76">
        <f t="shared" si="2"/>
        <v>322514.00000000081</v>
      </c>
      <c r="G19" s="76">
        <f t="shared" si="2"/>
        <v>329442.00000000029</v>
      </c>
      <c r="H19" s="76">
        <f t="shared" si="2"/>
        <v>314025.00000000064</v>
      </c>
      <c r="I19" s="76">
        <f t="shared" si="2"/>
        <v>325400.00000000122</v>
      </c>
      <c r="J19" s="76">
        <f t="shared" si="2"/>
        <v>324393.9999999979</v>
      </c>
      <c r="K19" s="76">
        <f t="shared" si="2"/>
        <v>302733.99999999953</v>
      </c>
      <c r="L19" s="76">
        <f t="shared" si="2"/>
        <v>295259.99999999953</v>
      </c>
      <c r="M19" s="76">
        <f t="shared" si="2"/>
        <v>278205.99999999936</v>
      </c>
      <c r="N19" s="76">
        <f t="shared" si="2"/>
        <v>280864</v>
      </c>
      <c r="O19" s="76">
        <f>O20</f>
        <v>292679</v>
      </c>
      <c r="P19" s="224">
        <f>P20</f>
        <v>283192</v>
      </c>
      <c r="Q19" s="134"/>
      <c r="R19" s="76">
        <f t="shared" si="2"/>
        <v>330832</v>
      </c>
      <c r="S19" s="76">
        <f t="shared" si="2"/>
        <v>329651</v>
      </c>
      <c r="T19" s="76">
        <f t="shared" si="2"/>
        <v>328663</v>
      </c>
      <c r="U19" s="76">
        <f t="shared" si="2"/>
        <v>328022</v>
      </c>
      <c r="V19" s="76">
        <f t="shared" si="2"/>
        <v>327054</v>
      </c>
      <c r="W19" s="76">
        <f t="shared" si="2"/>
        <v>326630</v>
      </c>
      <c r="X19" s="76">
        <f t="shared" si="2"/>
        <v>324064</v>
      </c>
      <c r="Y19" s="76">
        <f t="shared" si="2"/>
        <v>317931</v>
      </c>
      <c r="Z19" s="76">
        <f t="shared" si="2"/>
        <v>310971</v>
      </c>
      <c r="AA19" s="76">
        <f t="shared" si="2"/>
        <v>304685</v>
      </c>
      <c r="AB19" s="76">
        <f t="shared" si="2"/>
        <v>300921</v>
      </c>
      <c r="AC19" s="76">
        <f t="shared" si="2"/>
        <v>298004</v>
      </c>
      <c r="AD19" s="76">
        <f>AD20</f>
        <v>294558</v>
      </c>
      <c r="AE19" s="77">
        <f>AE20</f>
        <v>291026</v>
      </c>
    </row>
    <row r="20" spans="1:31" ht="16.5" thickBot="1" x14ac:dyDescent="0.3">
      <c r="A20" s="309"/>
      <c r="B20" s="31" t="s">
        <v>82</v>
      </c>
      <c r="C20" s="32">
        <v>300362.99999999936</v>
      </c>
      <c r="D20" s="32">
        <v>323833.00000000146</v>
      </c>
      <c r="E20" s="32">
        <v>324631.99999999965</v>
      </c>
      <c r="F20" s="32">
        <v>322514.00000000081</v>
      </c>
      <c r="G20" s="32">
        <v>329442.00000000029</v>
      </c>
      <c r="H20" s="32">
        <v>314025.00000000064</v>
      </c>
      <c r="I20" s="32">
        <v>325400.00000000122</v>
      </c>
      <c r="J20" s="32">
        <v>324393.9999999979</v>
      </c>
      <c r="K20" s="32">
        <v>302733.99999999953</v>
      </c>
      <c r="L20" s="32">
        <v>295259.99999999953</v>
      </c>
      <c r="M20" s="32">
        <v>278205.99999999936</v>
      </c>
      <c r="N20" s="32">
        <v>280864</v>
      </c>
      <c r="O20" s="32">
        <v>292679</v>
      </c>
      <c r="P20" s="225">
        <v>283192</v>
      </c>
      <c r="Q20" s="150">
        <v>5</v>
      </c>
      <c r="R20" s="151">
        <v>330832</v>
      </c>
      <c r="S20" s="151">
        <v>329651</v>
      </c>
      <c r="T20" s="151">
        <v>328663</v>
      </c>
      <c r="U20" s="151">
        <v>328022</v>
      </c>
      <c r="V20" s="151">
        <v>327054</v>
      </c>
      <c r="W20" s="151">
        <v>326630</v>
      </c>
      <c r="X20" s="151">
        <v>324064</v>
      </c>
      <c r="Y20" s="151">
        <v>317931</v>
      </c>
      <c r="Z20" s="151">
        <v>310971</v>
      </c>
      <c r="AA20" s="151">
        <v>304685</v>
      </c>
      <c r="AB20" s="151">
        <v>300921</v>
      </c>
      <c r="AC20" s="151">
        <v>298004</v>
      </c>
      <c r="AD20" s="151">
        <v>294558</v>
      </c>
      <c r="AE20" s="174">
        <v>291026</v>
      </c>
    </row>
    <row r="21" spans="1:31" ht="16.5" thickBot="1" x14ac:dyDescent="0.3">
      <c r="A21" s="310" t="s">
        <v>45</v>
      </c>
      <c r="B21" s="65" t="s">
        <v>48</v>
      </c>
      <c r="C21" s="84">
        <f>SUM(C22:C24)</f>
        <v>1087752.999999997</v>
      </c>
      <c r="D21" s="84">
        <f t="shared" ref="D21:AC21" si="3">SUM(D22:D24)</f>
        <v>1070981.9999999993</v>
      </c>
      <c r="E21" s="84">
        <f t="shared" si="3"/>
        <v>1044035.0000000002</v>
      </c>
      <c r="F21" s="84">
        <f t="shared" si="3"/>
        <v>1037925.0000000028</v>
      </c>
      <c r="G21" s="84">
        <f t="shared" si="3"/>
        <v>1052983.0000000005</v>
      </c>
      <c r="H21" s="84">
        <f t="shared" si="3"/>
        <v>996598.99999999523</v>
      </c>
      <c r="I21" s="84">
        <f t="shared" si="3"/>
        <v>962136.99999999837</v>
      </c>
      <c r="J21" s="84">
        <f t="shared" si="3"/>
        <v>956559.99999999581</v>
      </c>
      <c r="K21" s="84">
        <f t="shared" si="3"/>
        <v>974487.99999999942</v>
      </c>
      <c r="L21" s="84">
        <f t="shared" si="3"/>
        <v>963425.99999999849</v>
      </c>
      <c r="M21" s="84">
        <f t="shared" si="3"/>
        <v>931144.00000000116</v>
      </c>
      <c r="N21" s="84">
        <f t="shared" si="3"/>
        <v>891865</v>
      </c>
      <c r="O21" s="84">
        <f>SUM(O22:O24)</f>
        <v>887320</v>
      </c>
      <c r="P21" s="232">
        <f>SUM(P22:P24)</f>
        <v>859939</v>
      </c>
      <c r="Q21" s="160"/>
      <c r="R21" s="84">
        <f t="shared" si="3"/>
        <v>983326</v>
      </c>
      <c r="S21" s="84">
        <f t="shared" si="3"/>
        <v>990066</v>
      </c>
      <c r="T21" s="84">
        <f t="shared" si="3"/>
        <v>991217</v>
      </c>
      <c r="U21" s="84">
        <f t="shared" si="3"/>
        <v>988714</v>
      </c>
      <c r="V21" s="84">
        <f t="shared" si="3"/>
        <v>986006</v>
      </c>
      <c r="W21" s="84">
        <f t="shared" si="3"/>
        <v>983519</v>
      </c>
      <c r="X21" s="84">
        <f t="shared" si="3"/>
        <v>981519</v>
      </c>
      <c r="Y21" s="84">
        <f t="shared" si="3"/>
        <v>977641</v>
      </c>
      <c r="Z21" s="84">
        <f t="shared" si="3"/>
        <v>968931</v>
      </c>
      <c r="AA21" s="84">
        <f t="shared" si="3"/>
        <v>953585</v>
      </c>
      <c r="AB21" s="84">
        <f t="shared" si="3"/>
        <v>933599</v>
      </c>
      <c r="AC21" s="84">
        <f t="shared" si="3"/>
        <v>915540</v>
      </c>
      <c r="AD21" s="84">
        <f>SUM(AD22:AD24)</f>
        <v>901950</v>
      </c>
      <c r="AE21" s="85">
        <f>SUM(AE22:AE24)</f>
        <v>891754</v>
      </c>
    </row>
    <row r="22" spans="1:31" x14ac:dyDescent="0.25">
      <c r="A22" s="311"/>
      <c r="B22" s="66" t="s">
        <v>83</v>
      </c>
      <c r="C22" s="67">
        <v>367189.99999999773</v>
      </c>
      <c r="D22" s="67">
        <v>362106.99999999936</v>
      </c>
      <c r="E22" s="67">
        <v>360583.0000000014</v>
      </c>
      <c r="F22" s="67">
        <v>350995.00000000041</v>
      </c>
      <c r="G22" s="67">
        <v>345355.99999999994</v>
      </c>
      <c r="H22" s="67">
        <v>328435.99999999721</v>
      </c>
      <c r="I22" s="67">
        <v>317660.00000000035</v>
      </c>
      <c r="J22" s="67">
        <v>328042.99999999843</v>
      </c>
      <c r="K22" s="67">
        <v>332614.00000000017</v>
      </c>
      <c r="L22" s="67">
        <v>308647.9999999979</v>
      </c>
      <c r="M22" s="67">
        <v>299371.00000000017</v>
      </c>
      <c r="N22" s="67">
        <v>287660</v>
      </c>
      <c r="O22" s="67">
        <v>295867</v>
      </c>
      <c r="P22" s="233">
        <v>292071</v>
      </c>
      <c r="Q22" s="161">
        <v>6</v>
      </c>
      <c r="R22" s="67">
        <v>331121</v>
      </c>
      <c r="S22" s="67">
        <v>330723</v>
      </c>
      <c r="T22" s="67">
        <v>329566</v>
      </c>
      <c r="U22" s="67">
        <v>328585</v>
      </c>
      <c r="V22" s="67">
        <v>327967</v>
      </c>
      <c r="W22" s="67">
        <v>327018</v>
      </c>
      <c r="X22" s="67">
        <v>326586</v>
      </c>
      <c r="Y22" s="67">
        <v>324048</v>
      </c>
      <c r="Z22" s="67">
        <v>318038</v>
      </c>
      <c r="AA22" s="67">
        <v>311093</v>
      </c>
      <c r="AB22" s="67">
        <v>304563</v>
      </c>
      <c r="AC22" s="67">
        <v>300614</v>
      </c>
      <c r="AD22" s="67">
        <v>297692</v>
      </c>
      <c r="AE22" s="68">
        <v>294284</v>
      </c>
    </row>
    <row r="23" spans="1:31" x14ac:dyDescent="0.25">
      <c r="A23" s="311"/>
      <c r="B23" s="69" t="s">
        <v>84</v>
      </c>
      <c r="C23" s="70">
        <v>361598.99999999977</v>
      </c>
      <c r="D23" s="70">
        <v>353262.99999999953</v>
      </c>
      <c r="E23" s="70">
        <v>342317</v>
      </c>
      <c r="F23" s="70">
        <v>349669.00000000186</v>
      </c>
      <c r="G23" s="70">
        <v>353341.99999999948</v>
      </c>
      <c r="H23" s="70">
        <v>329402.99999999884</v>
      </c>
      <c r="I23" s="70">
        <v>321685.99999999715</v>
      </c>
      <c r="J23" s="70">
        <v>311494.99999999878</v>
      </c>
      <c r="K23" s="70">
        <v>328330.00000000128</v>
      </c>
      <c r="L23" s="70">
        <v>328348.00000000006</v>
      </c>
      <c r="M23" s="70">
        <v>305742.00000000017</v>
      </c>
      <c r="N23" s="67">
        <v>299039</v>
      </c>
      <c r="O23" s="67">
        <v>290464</v>
      </c>
      <c r="P23" s="233">
        <v>285224</v>
      </c>
      <c r="Q23" s="162">
        <v>7</v>
      </c>
      <c r="R23" s="70">
        <v>328375</v>
      </c>
      <c r="S23" s="70">
        <v>331035</v>
      </c>
      <c r="T23" s="70">
        <v>330660</v>
      </c>
      <c r="U23" s="70">
        <v>329509</v>
      </c>
      <c r="V23" s="70">
        <v>328550</v>
      </c>
      <c r="W23" s="70">
        <v>327951</v>
      </c>
      <c r="X23" s="70">
        <v>326993</v>
      </c>
      <c r="Y23" s="70">
        <v>326585</v>
      </c>
      <c r="Z23" s="70">
        <v>324169</v>
      </c>
      <c r="AA23" s="70">
        <v>318172</v>
      </c>
      <c r="AB23" s="70">
        <v>310977</v>
      </c>
      <c r="AC23" s="70">
        <v>304259</v>
      </c>
      <c r="AD23" s="70">
        <v>300308</v>
      </c>
      <c r="AE23" s="71">
        <v>297427</v>
      </c>
    </row>
    <row r="24" spans="1:31" ht="16.5" thickBot="1" x14ac:dyDescent="0.3">
      <c r="A24" s="312"/>
      <c r="B24" s="72" t="s">
        <v>85</v>
      </c>
      <c r="C24" s="73">
        <v>358963.99999999959</v>
      </c>
      <c r="D24" s="73">
        <v>355612.00000000047</v>
      </c>
      <c r="E24" s="73">
        <v>341134.99999999878</v>
      </c>
      <c r="F24" s="73">
        <v>337261.00000000041</v>
      </c>
      <c r="G24" s="73">
        <v>354285.00000000111</v>
      </c>
      <c r="H24" s="73">
        <v>338759.99999999919</v>
      </c>
      <c r="I24" s="73">
        <v>322791.00000000099</v>
      </c>
      <c r="J24" s="73">
        <v>317021.99999999854</v>
      </c>
      <c r="K24" s="73">
        <v>313543.99999999802</v>
      </c>
      <c r="L24" s="73">
        <v>326430.00000000058</v>
      </c>
      <c r="M24" s="73">
        <v>326031.00000000076</v>
      </c>
      <c r="N24" s="70">
        <v>305166</v>
      </c>
      <c r="O24" s="70">
        <v>300989</v>
      </c>
      <c r="P24" s="234">
        <v>282644</v>
      </c>
      <c r="Q24" s="175">
        <v>8</v>
      </c>
      <c r="R24" s="176">
        <v>323830</v>
      </c>
      <c r="S24" s="176">
        <v>328308</v>
      </c>
      <c r="T24" s="176">
        <v>330991</v>
      </c>
      <c r="U24" s="176">
        <v>330620</v>
      </c>
      <c r="V24" s="176">
        <v>329489</v>
      </c>
      <c r="W24" s="176">
        <v>328550</v>
      </c>
      <c r="X24" s="176">
        <v>327940</v>
      </c>
      <c r="Y24" s="176">
        <v>327008</v>
      </c>
      <c r="Z24" s="176">
        <v>326724</v>
      </c>
      <c r="AA24" s="176">
        <v>324320</v>
      </c>
      <c r="AB24" s="176">
        <v>318059</v>
      </c>
      <c r="AC24" s="176">
        <v>310667</v>
      </c>
      <c r="AD24" s="176">
        <v>303950</v>
      </c>
      <c r="AE24" s="177">
        <v>300043</v>
      </c>
    </row>
    <row r="25" spans="1:31" ht="16.5" thickBot="1" x14ac:dyDescent="0.3">
      <c r="A25" s="313" t="s">
        <v>46</v>
      </c>
      <c r="B25" s="55" t="s">
        <v>86</v>
      </c>
      <c r="C25" s="86">
        <f>SUM(C26:C28)</f>
        <v>1012627.0000000005</v>
      </c>
      <c r="D25" s="86">
        <f t="shared" ref="D25:AC25" si="4">SUM(D26:D28)</f>
        <v>1040136.9999999979</v>
      </c>
      <c r="E25" s="86">
        <f t="shared" si="4"/>
        <v>1030027.0000000005</v>
      </c>
      <c r="F25" s="86">
        <f t="shared" si="4"/>
        <v>1022433.0000000001</v>
      </c>
      <c r="G25" s="86">
        <f t="shared" si="4"/>
        <v>1033513.0000000005</v>
      </c>
      <c r="H25" s="86">
        <f t="shared" si="4"/>
        <v>998955</v>
      </c>
      <c r="I25" s="86">
        <f t="shared" si="4"/>
        <v>987680.00000000175</v>
      </c>
      <c r="J25" s="86">
        <f t="shared" si="4"/>
        <v>971639.00000000687</v>
      </c>
      <c r="K25" s="86">
        <f t="shared" si="4"/>
        <v>956830.00000000047</v>
      </c>
      <c r="L25" s="86">
        <f t="shared" si="4"/>
        <v>940283.00000000116</v>
      </c>
      <c r="M25" s="86">
        <f t="shared" si="4"/>
        <v>944697.0000000021</v>
      </c>
      <c r="N25" s="86">
        <f t="shared" si="4"/>
        <v>952784</v>
      </c>
      <c r="O25" s="86">
        <f>SUM(O26:O28)</f>
        <v>953621</v>
      </c>
      <c r="P25" s="235">
        <f>SUM(P26:P28)</f>
        <v>908481</v>
      </c>
      <c r="Q25" s="163"/>
      <c r="R25" s="86">
        <f t="shared" si="4"/>
        <v>951976</v>
      </c>
      <c r="S25" s="86">
        <f t="shared" si="4"/>
        <v>960652</v>
      </c>
      <c r="T25" s="86">
        <f t="shared" si="4"/>
        <v>971780</v>
      </c>
      <c r="U25" s="86">
        <f t="shared" si="4"/>
        <v>983010</v>
      </c>
      <c r="V25" s="86">
        <f t="shared" si="4"/>
        <v>989901</v>
      </c>
      <c r="W25" s="86">
        <f t="shared" si="4"/>
        <v>991198</v>
      </c>
      <c r="X25" s="86">
        <f t="shared" si="4"/>
        <v>988773</v>
      </c>
      <c r="Y25" s="86">
        <f t="shared" si="4"/>
        <v>986178</v>
      </c>
      <c r="Z25" s="86">
        <f t="shared" si="4"/>
        <v>984207</v>
      </c>
      <c r="AA25" s="86">
        <f t="shared" si="4"/>
        <v>982732</v>
      </c>
      <c r="AB25" s="86">
        <f t="shared" si="4"/>
        <v>978254</v>
      </c>
      <c r="AC25" s="86">
        <f t="shared" si="4"/>
        <v>967929</v>
      </c>
      <c r="AD25" s="86">
        <f>SUM(AD26:AD28)</f>
        <v>951120</v>
      </c>
      <c r="AE25" s="87">
        <f>SUM(AE26:AE28)</f>
        <v>930717</v>
      </c>
    </row>
    <row r="26" spans="1:31" x14ac:dyDescent="0.25">
      <c r="A26" s="314"/>
      <c r="B26" s="52" t="s">
        <v>87</v>
      </c>
      <c r="C26" s="53">
        <v>350835.99999999953</v>
      </c>
      <c r="D26" s="53">
        <v>355412.99999999983</v>
      </c>
      <c r="E26" s="53">
        <v>345129.0000000014</v>
      </c>
      <c r="F26" s="53">
        <v>337546.00000000076</v>
      </c>
      <c r="G26" s="53">
        <v>341351.99999999942</v>
      </c>
      <c r="H26" s="53">
        <v>340034.00000000116</v>
      </c>
      <c r="I26" s="53">
        <v>332249.00000000349</v>
      </c>
      <c r="J26" s="53">
        <v>317242.00000000047</v>
      </c>
      <c r="K26" s="53">
        <v>315490.99999999942</v>
      </c>
      <c r="L26" s="53">
        <v>310412.0000000025</v>
      </c>
      <c r="M26" s="53">
        <v>323758.00000000262</v>
      </c>
      <c r="N26" s="53">
        <v>324502</v>
      </c>
      <c r="O26" s="53">
        <v>306515</v>
      </c>
      <c r="P26" s="236">
        <v>292497</v>
      </c>
      <c r="Q26" s="164">
        <v>9</v>
      </c>
      <c r="R26" s="53">
        <v>319764</v>
      </c>
      <c r="S26" s="53">
        <v>323778</v>
      </c>
      <c r="T26" s="53">
        <v>328279</v>
      </c>
      <c r="U26" s="53">
        <v>330965</v>
      </c>
      <c r="V26" s="53">
        <v>330616</v>
      </c>
      <c r="W26" s="53">
        <v>329506</v>
      </c>
      <c r="X26" s="53">
        <v>328554</v>
      </c>
      <c r="Y26" s="53">
        <v>327972</v>
      </c>
      <c r="Z26" s="53">
        <v>327172</v>
      </c>
      <c r="AA26" s="53">
        <v>326899</v>
      </c>
      <c r="AB26" s="53">
        <v>324207</v>
      </c>
      <c r="AC26" s="53">
        <v>317731</v>
      </c>
      <c r="AD26" s="53">
        <v>310340</v>
      </c>
      <c r="AE26" s="54">
        <v>303674</v>
      </c>
    </row>
    <row r="27" spans="1:31" x14ac:dyDescent="0.25">
      <c r="A27" s="314"/>
      <c r="B27" s="36" t="s">
        <v>88</v>
      </c>
      <c r="C27" s="37">
        <v>338141.00000000099</v>
      </c>
      <c r="D27" s="37">
        <v>347380.99999999942</v>
      </c>
      <c r="E27" s="37">
        <v>344931.00000000035</v>
      </c>
      <c r="F27" s="37">
        <v>341070.99999999919</v>
      </c>
      <c r="G27" s="37">
        <v>341303.99999999878</v>
      </c>
      <c r="H27" s="37">
        <v>328142.99999999866</v>
      </c>
      <c r="I27" s="37">
        <v>333541.99999999884</v>
      </c>
      <c r="J27" s="37">
        <v>326403.00000000221</v>
      </c>
      <c r="K27" s="37">
        <v>316432.00000000064</v>
      </c>
      <c r="L27" s="37">
        <v>314125.99999999785</v>
      </c>
      <c r="M27" s="37">
        <v>307967.00000000029</v>
      </c>
      <c r="N27" s="37">
        <v>321635</v>
      </c>
      <c r="O27" s="37">
        <v>325058</v>
      </c>
      <c r="P27" s="237">
        <v>298376</v>
      </c>
      <c r="Q27" s="165">
        <v>10</v>
      </c>
      <c r="R27" s="37">
        <v>317172</v>
      </c>
      <c r="S27" s="37">
        <v>319727</v>
      </c>
      <c r="T27" s="37">
        <v>323767</v>
      </c>
      <c r="U27" s="37">
        <v>328269</v>
      </c>
      <c r="V27" s="37">
        <v>330979</v>
      </c>
      <c r="W27" s="37">
        <v>330652</v>
      </c>
      <c r="X27" s="37">
        <v>329526</v>
      </c>
      <c r="Y27" s="37">
        <v>328603</v>
      </c>
      <c r="Z27" s="37">
        <v>328173</v>
      </c>
      <c r="AA27" s="37">
        <v>327387</v>
      </c>
      <c r="AB27" s="37">
        <v>326785</v>
      </c>
      <c r="AC27" s="37">
        <v>323841</v>
      </c>
      <c r="AD27" s="37">
        <v>317366</v>
      </c>
      <c r="AE27" s="49">
        <v>310035</v>
      </c>
    </row>
    <row r="28" spans="1:31" ht="16.5" thickBot="1" x14ac:dyDescent="0.3">
      <c r="A28" s="315"/>
      <c r="B28" s="38" t="s">
        <v>89</v>
      </c>
      <c r="C28" s="39">
        <v>323650</v>
      </c>
      <c r="D28" s="39">
        <v>337342.99999999866</v>
      </c>
      <c r="E28" s="39">
        <v>339966.99999999878</v>
      </c>
      <c r="F28" s="39">
        <v>343816.00000000012</v>
      </c>
      <c r="G28" s="39">
        <v>350857.00000000227</v>
      </c>
      <c r="H28" s="39">
        <v>330778.00000000029</v>
      </c>
      <c r="I28" s="39">
        <v>321888.99999999942</v>
      </c>
      <c r="J28" s="39">
        <v>327994.00000000419</v>
      </c>
      <c r="K28" s="39">
        <v>324907.00000000047</v>
      </c>
      <c r="L28" s="39">
        <v>315745.00000000076</v>
      </c>
      <c r="M28" s="39">
        <v>312971.99999999913</v>
      </c>
      <c r="N28" s="53">
        <v>306647</v>
      </c>
      <c r="O28" s="53">
        <v>322048</v>
      </c>
      <c r="P28" s="238">
        <v>317608</v>
      </c>
      <c r="Q28" s="178">
        <v>11</v>
      </c>
      <c r="R28" s="179">
        <v>315040</v>
      </c>
      <c r="S28" s="179">
        <v>317147</v>
      </c>
      <c r="T28" s="179">
        <v>319734</v>
      </c>
      <c r="U28" s="179">
        <v>323776</v>
      </c>
      <c r="V28" s="179">
        <v>328306</v>
      </c>
      <c r="W28" s="179">
        <v>331040</v>
      </c>
      <c r="X28" s="179">
        <v>330693</v>
      </c>
      <c r="Y28" s="179">
        <v>329603</v>
      </c>
      <c r="Z28" s="179">
        <v>328862</v>
      </c>
      <c r="AA28" s="179">
        <v>328446</v>
      </c>
      <c r="AB28" s="179">
        <v>327262</v>
      </c>
      <c r="AC28" s="179">
        <v>326357</v>
      </c>
      <c r="AD28" s="179">
        <v>323414</v>
      </c>
      <c r="AE28" s="180">
        <v>317008</v>
      </c>
    </row>
    <row r="29" spans="1:31" ht="16.5" thickBot="1" x14ac:dyDescent="0.3">
      <c r="A29" s="316" t="s">
        <v>47</v>
      </c>
      <c r="B29" s="58" t="s">
        <v>90</v>
      </c>
      <c r="C29" s="88">
        <f>SUM(C30:C32)</f>
        <v>877055.00000000093</v>
      </c>
      <c r="D29" s="88">
        <f t="shared" ref="D29:AC29" si="5">SUM(D30:D32)</f>
        <v>857645.99999999697</v>
      </c>
      <c r="E29" s="88">
        <f t="shared" si="5"/>
        <v>902388.9999999993</v>
      </c>
      <c r="F29" s="88">
        <f t="shared" si="5"/>
        <v>967068</v>
      </c>
      <c r="G29" s="88">
        <f t="shared" si="5"/>
        <v>1007732.0000000006</v>
      </c>
      <c r="H29" s="88">
        <f t="shared" si="5"/>
        <v>1001518.0000000009</v>
      </c>
      <c r="I29" s="88">
        <f t="shared" si="5"/>
        <v>980551.00000000116</v>
      </c>
      <c r="J29" s="88">
        <f t="shared" si="5"/>
        <v>954226.99999999325</v>
      </c>
      <c r="K29" s="88">
        <f t="shared" si="5"/>
        <v>958958.99999999965</v>
      </c>
      <c r="L29" s="88">
        <f t="shared" si="5"/>
        <v>970646.00000000163</v>
      </c>
      <c r="M29" s="88">
        <f t="shared" si="5"/>
        <v>969755.00000000326</v>
      </c>
      <c r="N29" s="88">
        <f t="shared" si="5"/>
        <v>954248</v>
      </c>
      <c r="O29" s="88">
        <f>SUM(O30:O32)</f>
        <v>938051</v>
      </c>
      <c r="P29" s="239">
        <f>SUM(P30:P32)</f>
        <v>922991</v>
      </c>
      <c r="Q29" s="166"/>
      <c r="R29" s="88">
        <f t="shared" si="5"/>
        <v>917332</v>
      </c>
      <c r="S29" s="88">
        <f t="shared" si="5"/>
        <v>930867</v>
      </c>
      <c r="T29" s="88">
        <f t="shared" si="5"/>
        <v>942984</v>
      </c>
      <c r="U29" s="88">
        <f t="shared" si="5"/>
        <v>952153</v>
      </c>
      <c r="V29" s="88">
        <f t="shared" si="5"/>
        <v>961075</v>
      </c>
      <c r="W29" s="88">
        <f t="shared" si="5"/>
        <v>972446</v>
      </c>
      <c r="X29" s="88">
        <f t="shared" si="5"/>
        <v>983759</v>
      </c>
      <c r="Y29" s="88">
        <f t="shared" si="5"/>
        <v>990828</v>
      </c>
      <c r="Z29" s="88">
        <f t="shared" si="5"/>
        <v>993129</v>
      </c>
      <c r="AA29" s="88">
        <f t="shared" si="5"/>
        <v>991619</v>
      </c>
      <c r="AB29" s="88">
        <f t="shared" si="5"/>
        <v>987622</v>
      </c>
      <c r="AC29" s="88">
        <f t="shared" si="5"/>
        <v>982558</v>
      </c>
      <c r="AD29" s="88">
        <f>SUM(AD30:AD32)</f>
        <v>978585</v>
      </c>
      <c r="AE29" s="89">
        <f>SUM(AE30:AE32)</f>
        <v>973459</v>
      </c>
    </row>
    <row r="30" spans="1:31" x14ac:dyDescent="0.25">
      <c r="A30" s="317"/>
      <c r="B30" s="56" t="s">
        <v>91</v>
      </c>
      <c r="C30" s="51">
        <v>319589.99999999983</v>
      </c>
      <c r="D30" s="51">
        <v>317748.99999999983</v>
      </c>
      <c r="E30" s="51">
        <v>334620.00000000122</v>
      </c>
      <c r="F30" s="51">
        <v>350619.00000000198</v>
      </c>
      <c r="G30" s="51">
        <v>353352.99999999977</v>
      </c>
      <c r="H30" s="51">
        <v>343816.99999999872</v>
      </c>
      <c r="I30" s="51">
        <v>333866.99999999907</v>
      </c>
      <c r="J30" s="51">
        <v>327812.99999999779</v>
      </c>
      <c r="K30" s="51">
        <v>340655.99999999988</v>
      </c>
      <c r="L30" s="51">
        <v>341742.00000000186</v>
      </c>
      <c r="M30" s="51">
        <v>317087.00000000116</v>
      </c>
      <c r="N30" s="51">
        <v>316933</v>
      </c>
      <c r="O30" s="51">
        <v>317843</v>
      </c>
      <c r="P30" s="240">
        <v>323939</v>
      </c>
      <c r="Q30" s="167">
        <v>12</v>
      </c>
      <c r="R30" s="51">
        <v>310653</v>
      </c>
      <c r="S30" s="51">
        <v>315029</v>
      </c>
      <c r="T30" s="51">
        <v>317174</v>
      </c>
      <c r="U30" s="51">
        <v>319764</v>
      </c>
      <c r="V30" s="51">
        <v>323841</v>
      </c>
      <c r="W30" s="51">
        <v>328403</v>
      </c>
      <c r="X30" s="51">
        <v>331110</v>
      </c>
      <c r="Y30" s="51">
        <v>330809</v>
      </c>
      <c r="Z30" s="51">
        <v>329950</v>
      </c>
      <c r="AA30" s="51">
        <v>329230</v>
      </c>
      <c r="AB30" s="51">
        <v>328308</v>
      </c>
      <c r="AC30" s="51">
        <v>326735</v>
      </c>
      <c r="AD30" s="51">
        <v>325822</v>
      </c>
      <c r="AE30" s="57">
        <v>322962</v>
      </c>
    </row>
    <row r="31" spans="1:31" x14ac:dyDescent="0.25">
      <c r="A31" s="317"/>
      <c r="B31" s="40" t="s">
        <v>92</v>
      </c>
      <c r="C31" s="41">
        <v>290742.00000000087</v>
      </c>
      <c r="D31" s="41">
        <v>277619.99999999878</v>
      </c>
      <c r="E31" s="41">
        <v>298243.99999999808</v>
      </c>
      <c r="F31" s="41">
        <v>323817.9999999993</v>
      </c>
      <c r="G31" s="41">
        <v>339610.99999999884</v>
      </c>
      <c r="H31" s="41">
        <v>335325.99999999988</v>
      </c>
      <c r="I31" s="41">
        <v>327187.00000000146</v>
      </c>
      <c r="J31" s="41">
        <v>314785.99999999686</v>
      </c>
      <c r="K31" s="41">
        <v>312074.99999999919</v>
      </c>
      <c r="L31" s="41">
        <v>323820.99999999878</v>
      </c>
      <c r="M31" s="41">
        <v>332103.00000000244</v>
      </c>
      <c r="N31" s="51">
        <v>309770</v>
      </c>
      <c r="O31" s="51">
        <v>310807</v>
      </c>
      <c r="P31" s="240">
        <v>301737</v>
      </c>
      <c r="Q31" s="168">
        <v>13</v>
      </c>
      <c r="R31" s="41">
        <v>305164</v>
      </c>
      <c r="S31" s="41">
        <v>310656</v>
      </c>
      <c r="T31" s="41">
        <v>315079</v>
      </c>
      <c r="U31" s="41">
        <v>317229</v>
      </c>
      <c r="V31" s="41">
        <v>319865</v>
      </c>
      <c r="W31" s="41">
        <v>323983</v>
      </c>
      <c r="X31" s="41">
        <v>328511</v>
      </c>
      <c r="Y31" s="41">
        <v>331277</v>
      </c>
      <c r="Z31" s="41">
        <v>331278</v>
      </c>
      <c r="AA31" s="41">
        <v>330447</v>
      </c>
      <c r="AB31" s="41">
        <v>329066</v>
      </c>
      <c r="AC31" s="41">
        <v>327632</v>
      </c>
      <c r="AD31" s="41">
        <v>326040</v>
      </c>
      <c r="AE31" s="50">
        <v>325233</v>
      </c>
    </row>
    <row r="32" spans="1:31" ht="16.5" thickBot="1" x14ac:dyDescent="0.3">
      <c r="A32" s="318"/>
      <c r="B32" s="42" t="s">
        <v>93</v>
      </c>
      <c r="C32" s="43">
        <v>266723.00000000023</v>
      </c>
      <c r="D32" s="43">
        <v>262276.99999999843</v>
      </c>
      <c r="E32" s="43">
        <v>269524.99999999994</v>
      </c>
      <c r="F32" s="43">
        <v>292630.99999999872</v>
      </c>
      <c r="G32" s="43">
        <v>314768.00000000198</v>
      </c>
      <c r="H32" s="43">
        <v>322375.00000000239</v>
      </c>
      <c r="I32" s="43">
        <v>319497.00000000064</v>
      </c>
      <c r="J32" s="43">
        <v>311627.9999999986</v>
      </c>
      <c r="K32" s="43">
        <v>306228.00000000058</v>
      </c>
      <c r="L32" s="43">
        <v>305083.00000000093</v>
      </c>
      <c r="M32" s="43">
        <v>320564.99999999971</v>
      </c>
      <c r="N32" s="43">
        <v>327545</v>
      </c>
      <c r="O32" s="43">
        <v>309401</v>
      </c>
      <c r="P32" s="241">
        <v>297315</v>
      </c>
      <c r="Q32" s="181">
        <v>14</v>
      </c>
      <c r="R32" s="182">
        <v>301515</v>
      </c>
      <c r="S32" s="182">
        <v>305182</v>
      </c>
      <c r="T32" s="182">
        <v>310731</v>
      </c>
      <c r="U32" s="182">
        <v>315160</v>
      </c>
      <c r="V32" s="182">
        <v>317369</v>
      </c>
      <c r="W32" s="182">
        <v>320060</v>
      </c>
      <c r="X32" s="182">
        <v>324138</v>
      </c>
      <c r="Y32" s="182">
        <v>328742</v>
      </c>
      <c r="Z32" s="182">
        <v>331901</v>
      </c>
      <c r="AA32" s="182">
        <v>331942</v>
      </c>
      <c r="AB32" s="182">
        <v>330248</v>
      </c>
      <c r="AC32" s="182">
        <v>328191</v>
      </c>
      <c r="AD32" s="182">
        <v>326723</v>
      </c>
      <c r="AE32" s="183">
        <v>325264</v>
      </c>
    </row>
    <row r="33" spans="1:31" ht="16.5" thickBot="1" x14ac:dyDescent="0.3">
      <c r="A33" s="304" t="s">
        <v>25</v>
      </c>
      <c r="B33" s="61" t="s">
        <v>94</v>
      </c>
      <c r="C33" s="90">
        <f>SUM(C34:C36)</f>
        <v>677156.0000000007</v>
      </c>
      <c r="D33" s="90">
        <f t="shared" ref="D33:AC33" si="6">SUM(D34:D36)</f>
        <v>671332.99999999895</v>
      </c>
      <c r="E33" s="90">
        <f t="shared" si="6"/>
        <v>708208.00000000175</v>
      </c>
      <c r="F33" s="90">
        <f t="shared" si="6"/>
        <v>741108.00000000023</v>
      </c>
      <c r="G33" s="90">
        <f t="shared" si="6"/>
        <v>783430.00000000035</v>
      </c>
      <c r="H33" s="90">
        <f t="shared" si="6"/>
        <v>816923.00000000373</v>
      </c>
      <c r="I33" s="90">
        <f t="shared" si="6"/>
        <v>860470.00000000233</v>
      </c>
      <c r="J33" s="90">
        <f t="shared" si="6"/>
        <v>871897.99999999837</v>
      </c>
      <c r="K33" s="90">
        <f t="shared" si="6"/>
        <v>865216.99999999476</v>
      </c>
      <c r="L33" s="90">
        <f t="shared" si="6"/>
        <v>848148.99999999686</v>
      </c>
      <c r="M33" s="90">
        <f t="shared" si="6"/>
        <v>858105.99999999674</v>
      </c>
      <c r="N33" s="90">
        <f t="shared" si="6"/>
        <v>877483</v>
      </c>
      <c r="O33" s="90">
        <f>SUM(O34:O36)</f>
        <v>872854</v>
      </c>
      <c r="P33" s="242">
        <f>SUM(P34:P36)</f>
        <v>854087</v>
      </c>
      <c r="Q33" s="169"/>
      <c r="R33" s="90">
        <f t="shared" si="6"/>
        <v>890557</v>
      </c>
      <c r="S33" s="90">
        <f t="shared" si="6"/>
        <v>897724</v>
      </c>
      <c r="T33" s="90">
        <f t="shared" si="6"/>
        <v>906380</v>
      </c>
      <c r="U33" s="90">
        <f t="shared" si="6"/>
        <v>918104</v>
      </c>
      <c r="V33" s="90">
        <f t="shared" si="6"/>
        <v>932115</v>
      </c>
      <c r="W33" s="90">
        <f t="shared" si="6"/>
        <v>944727</v>
      </c>
      <c r="X33" s="90">
        <f t="shared" si="6"/>
        <v>954121</v>
      </c>
      <c r="Y33" s="90">
        <f t="shared" si="6"/>
        <v>963458</v>
      </c>
      <c r="Z33" s="90">
        <f t="shared" si="6"/>
        <v>976906</v>
      </c>
      <c r="AA33" s="90">
        <f t="shared" si="6"/>
        <v>990212</v>
      </c>
      <c r="AB33" s="90">
        <f t="shared" si="6"/>
        <v>994456</v>
      </c>
      <c r="AC33" s="90">
        <f t="shared" si="6"/>
        <v>990170</v>
      </c>
      <c r="AD33" s="90">
        <f>SUM(AD34:AD36)</f>
        <v>983123</v>
      </c>
      <c r="AE33" s="91">
        <f>SUM(AE34:AE36)</f>
        <v>977503</v>
      </c>
    </row>
    <row r="34" spans="1:31" x14ac:dyDescent="0.25">
      <c r="A34" s="291"/>
      <c r="B34" s="59" t="s">
        <v>95</v>
      </c>
      <c r="C34" s="60">
        <v>260983.99999999898</v>
      </c>
      <c r="D34" s="60">
        <v>258792.99999999884</v>
      </c>
      <c r="E34" s="60">
        <v>270784.00000000099</v>
      </c>
      <c r="F34" s="60">
        <v>279653.99999999843</v>
      </c>
      <c r="G34" s="60">
        <v>303421.99999999959</v>
      </c>
      <c r="H34" s="60">
        <v>317532.00000000239</v>
      </c>
      <c r="I34" s="60">
        <v>328629.00000000122</v>
      </c>
      <c r="J34" s="60">
        <v>323190.99999999936</v>
      </c>
      <c r="K34" s="60">
        <v>312073.99999999959</v>
      </c>
      <c r="L34" s="60">
        <v>303140.99999999901</v>
      </c>
      <c r="M34" s="60">
        <v>294447.99999999936</v>
      </c>
      <c r="N34" s="60">
        <v>311786</v>
      </c>
      <c r="O34" s="60">
        <v>317355</v>
      </c>
      <c r="P34" s="243">
        <v>299072</v>
      </c>
      <c r="Q34" s="170">
        <v>15</v>
      </c>
      <c r="R34" s="60">
        <v>299243</v>
      </c>
      <c r="S34" s="60">
        <v>301544</v>
      </c>
      <c r="T34" s="60">
        <v>305285</v>
      </c>
      <c r="U34" s="60">
        <v>310842</v>
      </c>
      <c r="V34" s="60">
        <v>315344</v>
      </c>
      <c r="W34" s="60">
        <v>317622</v>
      </c>
      <c r="X34" s="60">
        <v>320267</v>
      </c>
      <c r="Y34" s="60">
        <v>324446</v>
      </c>
      <c r="Z34" s="60">
        <v>329554</v>
      </c>
      <c r="AA34" s="60">
        <v>332770</v>
      </c>
      <c r="AB34" s="60">
        <v>331696</v>
      </c>
      <c r="AC34" s="60">
        <v>329124</v>
      </c>
      <c r="AD34" s="60">
        <v>327012</v>
      </c>
      <c r="AE34" s="64">
        <v>325709</v>
      </c>
    </row>
    <row r="35" spans="1:31" x14ac:dyDescent="0.25">
      <c r="A35" s="291"/>
      <c r="B35" s="44" t="s">
        <v>96</v>
      </c>
      <c r="C35" s="45">
        <v>220634.00000000099</v>
      </c>
      <c r="D35" s="45">
        <v>218521.00000000055</v>
      </c>
      <c r="E35" s="45">
        <v>229881.00000000137</v>
      </c>
      <c r="F35" s="45">
        <v>242768.00000000143</v>
      </c>
      <c r="G35" s="45">
        <v>249481.00000000067</v>
      </c>
      <c r="H35" s="45">
        <v>266926.00000000076</v>
      </c>
      <c r="I35" s="45">
        <v>281021.00000000087</v>
      </c>
      <c r="J35" s="45">
        <v>286397</v>
      </c>
      <c r="K35" s="45">
        <v>284412.9999999975</v>
      </c>
      <c r="L35" s="45">
        <v>278643.99999999802</v>
      </c>
      <c r="M35" s="45">
        <v>292230.9999999986</v>
      </c>
      <c r="N35" s="60">
        <v>282571</v>
      </c>
      <c r="O35" s="60">
        <v>291812</v>
      </c>
      <c r="P35" s="243">
        <v>286619</v>
      </c>
      <c r="Q35" s="171">
        <v>16</v>
      </c>
      <c r="R35" s="45">
        <v>296860</v>
      </c>
      <c r="S35" s="45">
        <v>299279</v>
      </c>
      <c r="T35" s="45">
        <v>301670</v>
      </c>
      <c r="U35" s="45">
        <v>305426</v>
      </c>
      <c r="V35" s="45">
        <v>311072</v>
      </c>
      <c r="W35" s="45">
        <v>315658</v>
      </c>
      <c r="X35" s="45">
        <v>317884</v>
      </c>
      <c r="Y35" s="45">
        <v>320658</v>
      </c>
      <c r="Z35" s="45">
        <v>325465</v>
      </c>
      <c r="AA35" s="45">
        <v>330649</v>
      </c>
      <c r="AB35" s="45">
        <v>332469</v>
      </c>
      <c r="AC35" s="45">
        <v>330288</v>
      </c>
      <c r="AD35" s="45">
        <v>327638</v>
      </c>
      <c r="AE35" s="144">
        <v>325730</v>
      </c>
    </row>
    <row r="36" spans="1:31" ht="16.5" thickBot="1" x14ac:dyDescent="0.3">
      <c r="A36" s="292"/>
      <c r="B36" s="47" t="s">
        <v>97</v>
      </c>
      <c r="C36" s="48">
        <v>195538.00000000076</v>
      </c>
      <c r="D36" s="48">
        <v>194018.99999999951</v>
      </c>
      <c r="E36" s="48">
        <v>207542.99999999942</v>
      </c>
      <c r="F36" s="48">
        <v>218686.00000000041</v>
      </c>
      <c r="G36" s="48">
        <v>230527.00000000012</v>
      </c>
      <c r="H36" s="48">
        <v>232465.00000000058</v>
      </c>
      <c r="I36" s="48">
        <v>250820.00000000017</v>
      </c>
      <c r="J36" s="48">
        <v>262309.99999999901</v>
      </c>
      <c r="K36" s="48">
        <v>268729.99999999767</v>
      </c>
      <c r="L36" s="48">
        <v>266363.99999999988</v>
      </c>
      <c r="M36" s="48">
        <v>271426.99999999884</v>
      </c>
      <c r="N36" s="48">
        <v>283126</v>
      </c>
      <c r="O36" s="48">
        <v>263687</v>
      </c>
      <c r="P36" s="244">
        <v>268396</v>
      </c>
      <c r="Q36" s="172">
        <v>17</v>
      </c>
      <c r="R36" s="48">
        <v>294454</v>
      </c>
      <c r="S36" s="48">
        <v>296901</v>
      </c>
      <c r="T36" s="48">
        <v>299425</v>
      </c>
      <c r="U36" s="48">
        <v>301836</v>
      </c>
      <c r="V36" s="48">
        <v>305699</v>
      </c>
      <c r="W36" s="48">
        <v>311447</v>
      </c>
      <c r="X36" s="48">
        <v>315970</v>
      </c>
      <c r="Y36" s="48">
        <v>318354</v>
      </c>
      <c r="Z36" s="48">
        <v>321887</v>
      </c>
      <c r="AA36" s="48">
        <v>326793</v>
      </c>
      <c r="AB36" s="48">
        <v>330291</v>
      </c>
      <c r="AC36" s="48">
        <v>330758</v>
      </c>
      <c r="AD36" s="48">
        <v>328473</v>
      </c>
      <c r="AE36" s="146">
        <v>326064</v>
      </c>
    </row>
    <row r="37" spans="1:31" x14ac:dyDescent="0.25">
      <c r="A37" s="2"/>
      <c r="B37" s="3"/>
    </row>
    <row r="38" spans="1:31" x14ac:dyDescent="0.25">
      <c r="A38" s="2"/>
      <c r="B38" s="3"/>
    </row>
    <row r="39" spans="1:31" x14ac:dyDescent="0.25">
      <c r="A39" s="2"/>
      <c r="B39" s="3"/>
    </row>
  </sheetData>
  <mergeCells count="10">
    <mergeCell ref="Q13:AE13"/>
    <mergeCell ref="C13:P13"/>
    <mergeCell ref="A15:B15"/>
    <mergeCell ref="A16:A18"/>
    <mergeCell ref="A33:A36"/>
    <mergeCell ref="A13:B14"/>
    <mergeCell ref="A19:A20"/>
    <mergeCell ref="A21:A24"/>
    <mergeCell ref="A25:A28"/>
    <mergeCell ref="A29:A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0550-1CD1-4108-B592-3ABDEE40F03E}">
  <dimension ref="A7:P37"/>
  <sheetViews>
    <sheetView showGridLines="0" zoomScale="90" zoomScaleNormal="90" workbookViewId="0"/>
  </sheetViews>
  <sheetFormatPr baseColWidth="10" defaultColWidth="11.5703125" defaultRowHeight="15.75" x14ac:dyDescent="0.25"/>
  <cols>
    <col min="1" max="1" width="17.7109375" style="1" customWidth="1"/>
    <col min="2" max="2" width="40.42578125" style="1" customWidth="1"/>
    <col min="3" max="13" width="14.7109375" style="1" customWidth="1"/>
    <col min="14" max="16384" width="11.5703125" style="1"/>
  </cols>
  <sheetData>
    <row r="7" spans="1:16" x14ac:dyDescent="0.25">
      <c r="A7" s="7" t="s">
        <v>54</v>
      </c>
      <c r="B7" s="30" t="s">
        <v>67</v>
      </c>
      <c r="C7"/>
      <c r="D7"/>
      <c r="E7"/>
      <c r="F7"/>
      <c r="G7"/>
      <c r="H7"/>
      <c r="I7"/>
      <c r="J7"/>
      <c r="K7"/>
      <c r="L7"/>
      <c r="M7"/>
    </row>
    <row r="8" spans="1:16" x14ac:dyDescent="0.25">
      <c r="A8" s="9" t="s">
        <v>5</v>
      </c>
      <c r="B8" s="8" t="s">
        <v>115</v>
      </c>
      <c r="C8"/>
      <c r="D8"/>
      <c r="E8"/>
      <c r="F8"/>
      <c r="G8"/>
      <c r="H8"/>
      <c r="I8"/>
      <c r="J8"/>
      <c r="K8"/>
      <c r="L8"/>
      <c r="M8"/>
    </row>
    <row r="9" spans="1:16" x14ac:dyDescent="0.25">
      <c r="A9" s="9" t="s">
        <v>3</v>
      </c>
      <c r="B9" s="8" t="s">
        <v>0</v>
      </c>
      <c r="C9"/>
      <c r="D9"/>
      <c r="E9"/>
      <c r="F9"/>
      <c r="G9"/>
      <c r="H9"/>
      <c r="I9"/>
      <c r="J9"/>
      <c r="K9"/>
      <c r="L9"/>
      <c r="M9"/>
    </row>
    <row r="10" spans="1:16" x14ac:dyDescent="0.25">
      <c r="A10" s="9"/>
      <c r="B10" s="8"/>
      <c r="C10"/>
      <c r="D10"/>
      <c r="E10"/>
      <c r="F10"/>
      <c r="G10"/>
      <c r="H10"/>
      <c r="I10"/>
      <c r="J10"/>
      <c r="K10"/>
      <c r="L10"/>
      <c r="M10"/>
    </row>
    <row r="11" spans="1:16" x14ac:dyDescent="0.25">
      <c r="A11" s="10" t="s">
        <v>6</v>
      </c>
      <c r="B11" s="8" t="s">
        <v>51</v>
      </c>
      <c r="C11"/>
      <c r="D11"/>
      <c r="E11"/>
      <c r="F11"/>
      <c r="G11"/>
      <c r="H11"/>
      <c r="I11"/>
      <c r="J11"/>
      <c r="K11"/>
      <c r="L11"/>
      <c r="M11"/>
    </row>
    <row r="12" spans="1:16" x14ac:dyDescent="0.25">
      <c r="A12" s="10"/>
      <c r="B12" s="8" t="s">
        <v>78</v>
      </c>
      <c r="C12"/>
      <c r="D12"/>
      <c r="E12"/>
      <c r="F12"/>
      <c r="G12"/>
      <c r="H12"/>
      <c r="I12"/>
      <c r="J12"/>
      <c r="K12"/>
      <c r="L12"/>
      <c r="M12"/>
    </row>
    <row r="13" spans="1:16" ht="16.5" thickBot="1" x14ac:dyDescent="0.3">
      <c r="A13" s="2"/>
      <c r="B13" s="3"/>
    </row>
    <row r="14" spans="1:16" x14ac:dyDescent="0.25">
      <c r="A14" s="280" t="s">
        <v>52</v>
      </c>
      <c r="B14" s="281"/>
      <c r="C14" s="271" t="s">
        <v>42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</row>
    <row r="15" spans="1:16" ht="16.5" thickBot="1" x14ac:dyDescent="0.3">
      <c r="A15" s="282"/>
      <c r="B15" s="283"/>
      <c r="C15" s="79" t="s">
        <v>55</v>
      </c>
      <c r="D15" s="79" t="s">
        <v>56</v>
      </c>
      <c r="E15" s="79" t="s">
        <v>57</v>
      </c>
      <c r="F15" s="79" t="s">
        <v>58</v>
      </c>
      <c r="G15" s="79" t="s">
        <v>59</v>
      </c>
      <c r="H15" s="79" t="s">
        <v>60</v>
      </c>
      <c r="I15" s="79" t="s">
        <v>61</v>
      </c>
      <c r="J15" s="79" t="s">
        <v>62</v>
      </c>
      <c r="K15" s="79" t="s">
        <v>63</v>
      </c>
      <c r="L15" s="184" t="s">
        <v>64</v>
      </c>
      <c r="M15" s="152" t="s">
        <v>65</v>
      </c>
      <c r="N15" s="152" t="s">
        <v>114</v>
      </c>
      <c r="O15" s="152" t="s">
        <v>121</v>
      </c>
      <c r="P15" s="153" t="s">
        <v>132</v>
      </c>
    </row>
    <row r="16" spans="1:16" ht="16.5" thickBot="1" x14ac:dyDescent="0.3">
      <c r="A16" s="322" t="s">
        <v>75</v>
      </c>
      <c r="B16" s="323"/>
      <c r="C16" s="113">
        <v>0.86588932555780918</v>
      </c>
      <c r="D16" s="113">
        <v>0.86564682693798467</v>
      </c>
      <c r="E16" s="113">
        <v>0.87683812951740203</v>
      </c>
      <c r="F16" s="113">
        <v>0.90452619651647437</v>
      </c>
      <c r="G16" s="113">
        <v>0.94008944774127778</v>
      </c>
      <c r="H16" s="113">
        <v>0.92577848549186148</v>
      </c>
      <c r="I16" s="113">
        <v>0.92189274593311288</v>
      </c>
      <c r="J16" s="113">
        <v>0.91249264134795471</v>
      </c>
      <c r="K16" s="113">
        <v>0.90791014396149061</v>
      </c>
      <c r="L16" s="185">
        <v>0.89943523678685255</v>
      </c>
      <c r="M16" s="198">
        <v>0.8886395365471389</v>
      </c>
      <c r="N16" s="198">
        <v>0.89784867418685355</v>
      </c>
      <c r="O16" s="198">
        <v>0.91046432438784941</v>
      </c>
      <c r="P16" s="250">
        <v>0.8957367352403004</v>
      </c>
    </row>
    <row r="17" spans="1:16" ht="16.5" thickBot="1" x14ac:dyDescent="0.3">
      <c r="A17" s="284" t="s">
        <v>9</v>
      </c>
      <c r="B17" s="13" t="s">
        <v>79</v>
      </c>
      <c r="C17" s="94">
        <v>0.21726168339210439</v>
      </c>
      <c r="D17" s="94">
        <v>0.24620786110734658</v>
      </c>
      <c r="E17" s="94">
        <v>0.29968356554800835</v>
      </c>
      <c r="F17" s="94">
        <v>0.41646647572707307</v>
      </c>
      <c r="G17" s="94">
        <v>0.53705880093712777</v>
      </c>
      <c r="H17" s="94">
        <v>0.57914979757085094</v>
      </c>
      <c r="I17" s="94">
        <v>0.58071625169141072</v>
      </c>
      <c r="J17" s="94">
        <v>0.56577878309251073</v>
      </c>
      <c r="K17" s="94">
        <v>0.55450472543278695</v>
      </c>
      <c r="L17" s="186">
        <v>0.53315697649205507</v>
      </c>
      <c r="M17" s="94">
        <v>0.46037674815896862</v>
      </c>
      <c r="N17" s="94">
        <v>0.51015770181570197</v>
      </c>
      <c r="O17" s="94">
        <v>0.55975655026546378</v>
      </c>
      <c r="P17" s="95">
        <v>0.56619866435294741</v>
      </c>
    </row>
    <row r="18" spans="1:16" x14ac:dyDescent="0.25">
      <c r="A18" s="285"/>
      <c r="B18" s="15" t="s">
        <v>74</v>
      </c>
      <c r="C18" s="155">
        <v>0.11507620477716086</v>
      </c>
      <c r="D18" s="155">
        <v>0.13413523482880105</v>
      </c>
      <c r="E18" s="155">
        <v>0.1551714655846696</v>
      </c>
      <c r="F18" s="155">
        <v>0.24500873566875994</v>
      </c>
      <c r="G18" s="155">
        <v>0.43469531264456934</v>
      </c>
      <c r="H18" s="155">
        <v>0.486102072191885</v>
      </c>
      <c r="I18" s="155">
        <v>0.4675973718993911</v>
      </c>
      <c r="J18" s="155">
        <v>0.46799993432178616</v>
      </c>
      <c r="K18" s="155">
        <v>0.41797491486003779</v>
      </c>
      <c r="L18" s="199">
        <v>0.32507161163877357</v>
      </c>
      <c r="M18" s="155">
        <v>0.25461929552990986</v>
      </c>
      <c r="N18" s="155">
        <v>0.3211504901137256</v>
      </c>
      <c r="O18" s="155">
        <v>0.35687139581741123</v>
      </c>
      <c r="P18" s="156">
        <v>0.38736729760676269</v>
      </c>
    </row>
    <row r="19" spans="1:16" ht="16.5" thickBot="1" x14ac:dyDescent="0.3">
      <c r="A19" s="286"/>
      <c r="B19" s="17" t="s">
        <v>76</v>
      </c>
      <c r="C19" s="96">
        <v>0.31919525766006285</v>
      </c>
      <c r="D19" s="96">
        <v>0.35811789038262282</v>
      </c>
      <c r="E19" s="96">
        <v>0.44382748406129241</v>
      </c>
      <c r="F19" s="96">
        <v>0.5877580715172227</v>
      </c>
      <c r="G19" s="96">
        <v>0.63865242691105828</v>
      </c>
      <c r="H19" s="96">
        <v>0.6704573150979074</v>
      </c>
      <c r="I19" s="96">
        <v>0.69133806759213312</v>
      </c>
      <c r="J19" s="96">
        <v>0.66155538614453768</v>
      </c>
      <c r="K19" s="96">
        <v>0.68941945905482527</v>
      </c>
      <c r="L19" s="200">
        <v>0.73946461965674404</v>
      </c>
      <c r="M19" s="96">
        <v>0.66399954411981787</v>
      </c>
      <c r="N19" s="96">
        <v>0.69710359701983493</v>
      </c>
      <c r="O19" s="96">
        <v>0.760235483926334</v>
      </c>
      <c r="P19" s="97">
        <v>0.74218038157373079</v>
      </c>
    </row>
    <row r="20" spans="1:16" ht="16.5" thickBot="1" x14ac:dyDescent="0.3">
      <c r="A20" s="324" t="s">
        <v>41</v>
      </c>
      <c r="B20" s="21" t="s">
        <v>116</v>
      </c>
      <c r="C20" s="98">
        <v>0.90790189582627845</v>
      </c>
      <c r="D20" s="98">
        <v>0.98235103184883843</v>
      </c>
      <c r="E20" s="98">
        <v>0.98773515728877193</v>
      </c>
      <c r="F20" s="98">
        <v>0.98320844333612023</v>
      </c>
      <c r="G20" s="98">
        <v>1.0073015465336008</v>
      </c>
      <c r="H20" s="98">
        <v>0.96140893365582047</v>
      </c>
      <c r="I20" s="98">
        <v>1.004122642441003</v>
      </c>
      <c r="J20" s="98">
        <v>1.0203283102308296</v>
      </c>
      <c r="K20" s="98">
        <v>0.97351199951120693</v>
      </c>
      <c r="L20" s="187">
        <v>0.96906641285261674</v>
      </c>
      <c r="M20" s="98">
        <v>0.9245150720621006</v>
      </c>
      <c r="N20" s="98">
        <v>0.94248399350344292</v>
      </c>
      <c r="O20" s="98">
        <v>0.99362095071259315</v>
      </c>
      <c r="P20" s="99">
        <v>0.97308144289513654</v>
      </c>
    </row>
    <row r="21" spans="1:16" ht="16.5" thickBot="1" x14ac:dyDescent="0.3">
      <c r="A21" s="325"/>
      <c r="B21" s="217" t="s">
        <v>77</v>
      </c>
      <c r="C21" s="218">
        <v>0.90790189582627845</v>
      </c>
      <c r="D21" s="218">
        <v>0.98235103184883843</v>
      </c>
      <c r="E21" s="218">
        <v>0.98773515728877193</v>
      </c>
      <c r="F21" s="218">
        <v>0.98320844333612023</v>
      </c>
      <c r="G21" s="218">
        <v>1.0073015465336008</v>
      </c>
      <c r="H21" s="218">
        <v>0.96140893365582047</v>
      </c>
      <c r="I21" s="218">
        <v>1.004122642441003</v>
      </c>
      <c r="J21" s="218">
        <v>1.0203283102308296</v>
      </c>
      <c r="K21" s="218">
        <v>0.97351199951120693</v>
      </c>
      <c r="L21" s="218">
        <v>0.96906641285261674</v>
      </c>
      <c r="M21" s="218">
        <v>0.9245150720621006</v>
      </c>
      <c r="N21" s="218">
        <v>0.94248399350344292</v>
      </c>
      <c r="O21" s="218">
        <v>0.99362095071259315</v>
      </c>
      <c r="P21" s="251">
        <v>0.97308144289513654</v>
      </c>
    </row>
    <row r="22" spans="1:16" ht="16.5" thickBot="1" x14ac:dyDescent="0.3">
      <c r="A22" s="326" t="s">
        <v>45</v>
      </c>
      <c r="B22" s="65" t="s">
        <v>117</v>
      </c>
      <c r="C22" s="114">
        <v>1.1061977411356936</v>
      </c>
      <c r="D22" s="114">
        <v>1.0817278848076788</v>
      </c>
      <c r="E22" s="114">
        <v>1.05328601103492</v>
      </c>
      <c r="F22" s="114">
        <v>1.0497727350882082</v>
      </c>
      <c r="G22" s="114">
        <v>1.0679275785340054</v>
      </c>
      <c r="H22" s="114">
        <v>1.0132991838490109</v>
      </c>
      <c r="I22" s="114">
        <v>0.98025305674164065</v>
      </c>
      <c r="J22" s="114">
        <v>0.97843686997578438</v>
      </c>
      <c r="K22" s="114">
        <v>1.0057351865096682</v>
      </c>
      <c r="L22" s="188">
        <v>1.0103200029362862</v>
      </c>
      <c r="M22" s="114">
        <v>0.99737039135646155</v>
      </c>
      <c r="N22" s="114">
        <v>0.97414094414225483</v>
      </c>
      <c r="O22" s="114">
        <v>0.98377958866899495</v>
      </c>
      <c r="P22" s="115">
        <v>0.96432312050184243</v>
      </c>
    </row>
    <row r="23" spans="1:16" x14ac:dyDescent="0.25">
      <c r="A23" s="311"/>
      <c r="B23" s="66" t="s">
        <v>100</v>
      </c>
      <c r="C23" s="219">
        <v>1.1089299681989295</v>
      </c>
      <c r="D23" s="219">
        <v>1.0948951237138009</v>
      </c>
      <c r="E23" s="219">
        <v>1.0941146841603848</v>
      </c>
      <c r="F23" s="219">
        <v>1.0682015308063375</v>
      </c>
      <c r="G23" s="219">
        <v>1.0530205782898887</v>
      </c>
      <c r="H23" s="219">
        <v>1.004336152749993</v>
      </c>
      <c r="I23" s="219">
        <v>0.97266876106140598</v>
      </c>
      <c r="J23" s="219">
        <v>1.0123284204809115</v>
      </c>
      <c r="K23" s="219">
        <v>1.0458310013268861</v>
      </c>
      <c r="L23" s="220">
        <v>0.99214061390001673</v>
      </c>
      <c r="M23" s="219">
        <v>0.98295262392345817</v>
      </c>
      <c r="N23" s="219">
        <v>0.95690819456179688</v>
      </c>
      <c r="O23" s="219">
        <v>0.9938695027074963</v>
      </c>
      <c r="P23" s="221">
        <v>0.99248005328186373</v>
      </c>
    </row>
    <row r="24" spans="1:16" x14ac:dyDescent="0.25">
      <c r="A24" s="311"/>
      <c r="B24" s="69" t="s">
        <v>101</v>
      </c>
      <c r="C24" s="116">
        <v>1.1011770079939087</v>
      </c>
      <c r="D24" s="116">
        <v>1.0671469784161782</v>
      </c>
      <c r="E24" s="116">
        <v>1.0352537349543338</v>
      </c>
      <c r="F24" s="116">
        <v>1.0611819404022405</v>
      </c>
      <c r="G24" s="116">
        <v>1.0754588342717988</v>
      </c>
      <c r="H24" s="116">
        <v>1.0044274906922035</v>
      </c>
      <c r="I24" s="116">
        <v>0.98377029477694367</v>
      </c>
      <c r="J24" s="116">
        <v>0.95379457109174881</v>
      </c>
      <c r="K24" s="116">
        <v>1.0128358973251645</v>
      </c>
      <c r="L24" s="189">
        <v>1.0319827011804938</v>
      </c>
      <c r="M24" s="116">
        <v>0.98316595761101355</v>
      </c>
      <c r="N24" s="116">
        <v>0.98284356420023733</v>
      </c>
      <c r="O24" s="116">
        <v>0.96722032047098316</v>
      </c>
      <c r="P24" s="117">
        <v>0.95897144509409027</v>
      </c>
    </row>
    <row r="25" spans="1:16" ht="16.5" thickBot="1" x14ac:dyDescent="0.3">
      <c r="A25" s="312"/>
      <c r="B25" s="201" t="s">
        <v>102</v>
      </c>
      <c r="C25" s="202">
        <v>1.1084951980977662</v>
      </c>
      <c r="D25" s="202">
        <v>1.0831658077171451</v>
      </c>
      <c r="E25" s="202">
        <v>1.0306473589916305</v>
      </c>
      <c r="F25" s="202">
        <v>1.0200865041437313</v>
      </c>
      <c r="G25" s="202">
        <v>1.0752559266014985</v>
      </c>
      <c r="H25" s="202">
        <v>1.0310759397351976</v>
      </c>
      <c r="I25" s="202">
        <v>0.98429895712630666</v>
      </c>
      <c r="J25" s="202">
        <v>0.96946252079459383</v>
      </c>
      <c r="K25" s="202">
        <v>0.95966014128132004</v>
      </c>
      <c r="L25" s="203">
        <v>1.0065059200789361</v>
      </c>
      <c r="M25" s="202">
        <v>1.0250645320522316</v>
      </c>
      <c r="N25" s="202">
        <v>0.98229293745392976</v>
      </c>
      <c r="O25" s="202">
        <v>0.9902582661621977</v>
      </c>
      <c r="P25" s="204">
        <v>0.9420116449975503</v>
      </c>
    </row>
    <row r="26" spans="1:16" ht="16.5" thickBot="1" x14ac:dyDescent="0.3">
      <c r="A26" s="313" t="s">
        <v>46</v>
      </c>
      <c r="B26" s="55" t="s">
        <v>118</v>
      </c>
      <c r="C26" s="253">
        <v>1.0637106397640281</v>
      </c>
      <c r="D26" s="118">
        <v>1.0827406802879689</v>
      </c>
      <c r="E26" s="118">
        <v>1.0599384634382272</v>
      </c>
      <c r="F26" s="118">
        <v>1.040104373302408</v>
      </c>
      <c r="G26" s="118">
        <v>1.0440569309456202</v>
      </c>
      <c r="H26" s="118">
        <v>1.0078258834259148</v>
      </c>
      <c r="I26" s="118">
        <v>0.99889458955695776</v>
      </c>
      <c r="J26" s="118">
        <v>0.98525722536905802</v>
      </c>
      <c r="K26" s="118">
        <v>0.97218369712875485</v>
      </c>
      <c r="L26" s="190">
        <v>0.95680511065071772</v>
      </c>
      <c r="M26" s="118">
        <v>0.96569704800593925</v>
      </c>
      <c r="N26" s="118">
        <v>0.98435319119480869</v>
      </c>
      <c r="O26" s="118">
        <v>1.0026295314997056</v>
      </c>
      <c r="P26" s="252">
        <v>0.97610874196990061</v>
      </c>
    </row>
    <row r="27" spans="1:16" x14ac:dyDescent="0.25">
      <c r="A27" s="327"/>
      <c r="B27" s="52" t="s">
        <v>122</v>
      </c>
      <c r="C27" s="205">
        <v>1.097171664102274</v>
      </c>
      <c r="D27" s="205">
        <v>1.0977058354798652</v>
      </c>
      <c r="E27" s="205">
        <v>1.0513282908745347</v>
      </c>
      <c r="F27" s="205">
        <v>1.0198842777937267</v>
      </c>
      <c r="G27" s="205">
        <v>1.0324727175938231</v>
      </c>
      <c r="H27" s="205">
        <v>1.0319508597719045</v>
      </c>
      <c r="I27" s="205">
        <v>1.0112462487140728</v>
      </c>
      <c r="J27" s="205">
        <v>0.96728379251887497</v>
      </c>
      <c r="K27" s="205">
        <v>0.96429706698617068</v>
      </c>
      <c r="L27" s="206">
        <v>0.94956546211521753</v>
      </c>
      <c r="M27" s="205">
        <v>0.99861508233937768</v>
      </c>
      <c r="N27" s="205">
        <v>1.0213104796195525</v>
      </c>
      <c r="O27" s="205">
        <v>0.98767480827479537</v>
      </c>
      <c r="P27" s="207">
        <v>0.96319408312861821</v>
      </c>
    </row>
    <row r="28" spans="1:16" x14ac:dyDescent="0.25">
      <c r="A28" s="327"/>
      <c r="B28" s="52" t="s">
        <v>123</v>
      </c>
      <c r="C28" s="119">
        <v>1.0661123932755761</v>
      </c>
      <c r="D28" s="119">
        <v>1.0864925389472875</v>
      </c>
      <c r="E28" s="119">
        <v>1.0653679961206681</v>
      </c>
      <c r="F28" s="119">
        <v>1.0389985042754546</v>
      </c>
      <c r="G28" s="119">
        <v>1.031195332634393</v>
      </c>
      <c r="H28" s="119">
        <v>0.9924119618208832</v>
      </c>
      <c r="I28" s="119">
        <v>1.0121872022237968</v>
      </c>
      <c r="J28" s="119">
        <v>0.99330499112911996</v>
      </c>
      <c r="K28" s="119">
        <v>0.96422313840565999</v>
      </c>
      <c r="L28" s="191">
        <v>0.95949442097578053</v>
      </c>
      <c r="M28" s="119">
        <v>0.94241473751855287</v>
      </c>
      <c r="N28" s="119">
        <v>0.9931880151061786</v>
      </c>
      <c r="O28" s="119">
        <v>1.0242370008129416</v>
      </c>
      <c r="P28" s="120">
        <v>0.96239456835518566</v>
      </c>
    </row>
    <row r="29" spans="1:16" ht="16.5" thickBot="1" x14ac:dyDescent="0.3">
      <c r="A29" s="328"/>
      <c r="B29" s="52" t="s">
        <v>124</v>
      </c>
      <c r="C29" s="208">
        <v>1.0273298628745555</v>
      </c>
      <c r="D29" s="208">
        <v>1.0636802492219655</v>
      </c>
      <c r="E29" s="208">
        <v>1.0632807271044018</v>
      </c>
      <c r="F29" s="208">
        <v>1.0618946432101208</v>
      </c>
      <c r="G29" s="208">
        <v>1.0686889670003055</v>
      </c>
      <c r="H29" s="208">
        <v>0.99920855485741988</v>
      </c>
      <c r="I29" s="208">
        <v>0.9733771201688558</v>
      </c>
      <c r="J29" s="208">
        <v>0.99511836967504597</v>
      </c>
      <c r="K29" s="208">
        <v>0.98797367892915711</v>
      </c>
      <c r="L29" s="209">
        <v>0.96133002076445062</v>
      </c>
      <c r="M29" s="208">
        <v>0.95633467985894827</v>
      </c>
      <c r="N29" s="208">
        <v>0.93960601427271362</v>
      </c>
      <c r="O29" s="208">
        <v>0.99577631147693046</v>
      </c>
      <c r="P29" s="210">
        <v>1.0018926967142785</v>
      </c>
    </row>
    <row r="30" spans="1:16" ht="16.5" thickBot="1" x14ac:dyDescent="0.3">
      <c r="A30" s="329" t="s">
        <v>47</v>
      </c>
      <c r="B30" s="58" t="s">
        <v>119</v>
      </c>
      <c r="C30" s="121">
        <v>0.95609332281006321</v>
      </c>
      <c r="D30" s="121">
        <v>0.92134107235512375</v>
      </c>
      <c r="E30" s="121">
        <v>0.95695048908571012</v>
      </c>
      <c r="F30" s="121">
        <v>1.0156644992979069</v>
      </c>
      <c r="G30" s="121">
        <v>1.0485466794995193</v>
      </c>
      <c r="H30" s="121">
        <v>1.0298957474245367</v>
      </c>
      <c r="I30" s="121">
        <v>0.99673903872798231</v>
      </c>
      <c r="J30" s="121">
        <v>0.96306018804473958</v>
      </c>
      <c r="K30" s="121">
        <v>0.9655935935814981</v>
      </c>
      <c r="L30" s="192">
        <v>0.97884973966816047</v>
      </c>
      <c r="M30" s="121">
        <v>0.98190907047433462</v>
      </c>
      <c r="N30" s="121">
        <v>0.97118745152957886</v>
      </c>
      <c r="O30" s="121">
        <v>0.95857896861284408</v>
      </c>
      <c r="P30" s="122">
        <v>0.94815600862491389</v>
      </c>
    </row>
    <row r="31" spans="1:16" x14ac:dyDescent="0.25">
      <c r="A31" s="330"/>
      <c r="B31" s="56" t="s">
        <v>125</v>
      </c>
      <c r="C31" s="211">
        <v>1.028768432946084</v>
      </c>
      <c r="D31" s="211">
        <v>1.0086341257471529</v>
      </c>
      <c r="E31" s="211">
        <v>1.0550045085662798</v>
      </c>
      <c r="F31" s="211">
        <v>1.0964930386159855</v>
      </c>
      <c r="G31" s="211">
        <v>1.0911311415169782</v>
      </c>
      <c r="H31" s="211">
        <v>1.0469362338346444</v>
      </c>
      <c r="I31" s="211">
        <v>1.008326538008514</v>
      </c>
      <c r="J31" s="211">
        <v>0.99094341447783396</v>
      </c>
      <c r="K31" s="211">
        <v>1.032447340506137</v>
      </c>
      <c r="L31" s="212">
        <v>1.0380038271117513</v>
      </c>
      <c r="M31" s="211">
        <v>0.96582172837701541</v>
      </c>
      <c r="N31" s="211">
        <v>0.97000015302921327</v>
      </c>
      <c r="O31" s="211">
        <v>0.97551116867492071</v>
      </c>
      <c r="P31" s="213">
        <v>1.0030251236987633</v>
      </c>
    </row>
    <row r="32" spans="1:16" x14ac:dyDescent="0.25">
      <c r="A32" s="330"/>
      <c r="B32" s="56" t="s">
        <v>126</v>
      </c>
      <c r="C32" s="123">
        <v>0.95274016594356103</v>
      </c>
      <c r="D32" s="123">
        <v>0.89365729295426055</v>
      </c>
      <c r="E32" s="123">
        <v>0.94656895572220956</v>
      </c>
      <c r="F32" s="123">
        <v>1.0207704844134657</v>
      </c>
      <c r="G32" s="123">
        <v>1.061732293311237</v>
      </c>
      <c r="H32" s="123">
        <v>1.0350110962612231</v>
      </c>
      <c r="I32" s="123">
        <v>0.99596969355668896</v>
      </c>
      <c r="J32" s="123">
        <v>0.9502199066038296</v>
      </c>
      <c r="K32" s="123">
        <v>0.94203357904841001</v>
      </c>
      <c r="L32" s="193">
        <v>0.97994837296146975</v>
      </c>
      <c r="M32" s="123">
        <v>1.0092291515987748</v>
      </c>
      <c r="N32" s="123">
        <v>0.94548151584704787</v>
      </c>
      <c r="O32" s="123">
        <v>0.95327873880505465</v>
      </c>
      <c r="P32" s="124">
        <v>0.92775640848253405</v>
      </c>
    </row>
    <row r="33" spans="1:16" ht="16.5" thickBot="1" x14ac:dyDescent="0.3">
      <c r="A33" s="331"/>
      <c r="B33" s="56" t="s">
        <v>127</v>
      </c>
      <c r="C33" s="214">
        <v>0.88460938925095012</v>
      </c>
      <c r="D33" s="214">
        <v>0.85941176085089699</v>
      </c>
      <c r="E33" s="214">
        <v>0.86739012200263232</v>
      </c>
      <c r="F33" s="214">
        <v>0.92851567457798811</v>
      </c>
      <c r="G33" s="214">
        <v>0.99180449256229175</v>
      </c>
      <c r="H33" s="214">
        <v>1.0072330188089809</v>
      </c>
      <c r="I33" s="214">
        <v>0.98568202432297547</v>
      </c>
      <c r="J33" s="214">
        <v>0.94794093848671179</v>
      </c>
      <c r="K33" s="214">
        <v>0.92264862112497581</v>
      </c>
      <c r="L33" s="215">
        <v>0.91908526188310291</v>
      </c>
      <c r="M33" s="214">
        <v>0.97067961047455154</v>
      </c>
      <c r="N33" s="214">
        <v>0.99803163401799566</v>
      </c>
      <c r="O33" s="214">
        <v>0.94698261218218494</v>
      </c>
      <c r="P33" s="216">
        <v>0.91407287618672828</v>
      </c>
    </row>
    <row r="34" spans="1:16" ht="16.5" thickBot="1" x14ac:dyDescent="0.3">
      <c r="A34" s="319" t="s">
        <v>25</v>
      </c>
      <c r="B34" s="61" t="s">
        <v>109</v>
      </c>
      <c r="C34" s="105">
        <v>0.76037356396053335</v>
      </c>
      <c r="D34" s="105">
        <v>0.74781670090138941</v>
      </c>
      <c r="E34" s="105">
        <v>0.78135881197731827</v>
      </c>
      <c r="F34" s="105">
        <v>0.80721574026471976</v>
      </c>
      <c r="G34" s="105">
        <v>0.84048642066697821</v>
      </c>
      <c r="H34" s="105">
        <v>0.8647185906616448</v>
      </c>
      <c r="I34" s="105">
        <v>0.90184578266278836</v>
      </c>
      <c r="J34" s="105">
        <v>0.90496731564842303</v>
      </c>
      <c r="K34" s="105">
        <v>0.88567067865280258</v>
      </c>
      <c r="L34" s="194">
        <v>0.85653274248342459</v>
      </c>
      <c r="M34" s="105">
        <v>0.86288986139155155</v>
      </c>
      <c r="N34" s="105">
        <v>0.8861942898694164</v>
      </c>
      <c r="O34" s="105">
        <v>0.88783804264573207</v>
      </c>
      <c r="P34" s="106">
        <v>0.87374360999403577</v>
      </c>
    </row>
    <row r="35" spans="1:16" x14ac:dyDescent="0.25">
      <c r="A35" s="320"/>
      <c r="B35" s="59" t="s">
        <v>128</v>
      </c>
      <c r="C35" s="107">
        <v>0.87214738523540725</v>
      </c>
      <c r="D35" s="107">
        <v>0.85822632849600333</v>
      </c>
      <c r="E35" s="107">
        <v>0.88698756899291153</v>
      </c>
      <c r="F35" s="107">
        <v>0.89966606829192464</v>
      </c>
      <c r="G35" s="107">
        <v>0.9621936678674704</v>
      </c>
      <c r="H35" s="107">
        <v>0.99971664431305884</v>
      </c>
      <c r="I35" s="107">
        <v>1.0261094649152152</v>
      </c>
      <c r="J35" s="107">
        <v>0.99613186786090557</v>
      </c>
      <c r="K35" s="107">
        <v>0.94695861679724591</v>
      </c>
      <c r="L35" s="195">
        <v>0.91096252667006949</v>
      </c>
      <c r="M35" s="107">
        <v>0.8877044040326062</v>
      </c>
      <c r="N35" s="107">
        <v>0.9473207666411444</v>
      </c>
      <c r="O35" s="107">
        <v>0.9704689736156471</v>
      </c>
      <c r="P35" s="108">
        <v>0.91821840968471857</v>
      </c>
    </row>
    <row r="36" spans="1:16" x14ac:dyDescent="0.25">
      <c r="A36" s="320"/>
      <c r="B36" s="59" t="s">
        <v>129</v>
      </c>
      <c r="C36" s="109">
        <v>0.74322576298592258</v>
      </c>
      <c r="D36" s="109">
        <v>0.73015814674601476</v>
      </c>
      <c r="E36" s="109">
        <v>0.76202804388902234</v>
      </c>
      <c r="F36" s="109">
        <v>0.79485047114522478</v>
      </c>
      <c r="G36" s="109">
        <v>0.80200403765044959</v>
      </c>
      <c r="H36" s="109">
        <v>0.84561772551305769</v>
      </c>
      <c r="I36" s="109">
        <v>0.88403631513382519</v>
      </c>
      <c r="J36" s="109">
        <v>0.89315407692931414</v>
      </c>
      <c r="K36" s="109">
        <v>0.87386662160292961</v>
      </c>
      <c r="L36" s="196">
        <v>0.84271841136673031</v>
      </c>
      <c r="M36" s="109">
        <v>0.87897217484938028</v>
      </c>
      <c r="N36" s="109">
        <v>0.85552911398537035</v>
      </c>
      <c r="O36" s="109">
        <v>0.89065370927670173</v>
      </c>
      <c r="P36" s="110">
        <v>0.87992816136063612</v>
      </c>
    </row>
    <row r="37" spans="1:16" ht="16.5" thickBot="1" x14ac:dyDescent="0.3">
      <c r="A37" s="321"/>
      <c r="B37" s="47" t="s">
        <v>130</v>
      </c>
      <c r="C37" s="111">
        <v>0.66406976981124644</v>
      </c>
      <c r="D37" s="111">
        <v>0.65348045308031799</v>
      </c>
      <c r="E37" s="111">
        <v>0.69313851548801675</v>
      </c>
      <c r="F37" s="111">
        <v>0.72451927536808203</v>
      </c>
      <c r="G37" s="111">
        <v>0.75409798527309579</v>
      </c>
      <c r="H37" s="111">
        <v>0.74640307981775578</v>
      </c>
      <c r="I37" s="111">
        <v>0.79380953888027395</v>
      </c>
      <c r="J37" s="111">
        <v>0.82395697870923257</v>
      </c>
      <c r="K37" s="111">
        <v>0.83485819557794405</v>
      </c>
      <c r="L37" s="197">
        <v>0.81508477843772631</v>
      </c>
      <c r="M37" s="111">
        <v>0.82178139882709134</v>
      </c>
      <c r="N37" s="111">
        <v>0.85599138947508446</v>
      </c>
      <c r="O37" s="111">
        <v>0.80276613298505506</v>
      </c>
      <c r="P37" s="112">
        <v>0.82313901565336867</v>
      </c>
    </row>
  </sheetData>
  <mergeCells count="9">
    <mergeCell ref="C14:P14"/>
    <mergeCell ref="A34:A37"/>
    <mergeCell ref="A16:B16"/>
    <mergeCell ref="A14:B15"/>
    <mergeCell ref="A17:A19"/>
    <mergeCell ref="A20:A21"/>
    <mergeCell ref="A22:A25"/>
    <mergeCell ref="A26:A29"/>
    <mergeCell ref="A30:A33"/>
  </mergeCells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8472-3746-4840-AAFA-29FFE6255F0F}">
  <dimension ref="A1"/>
  <sheetViews>
    <sheetView workbookViewId="0">
      <selection activeCell="C19" sqref="C19"/>
    </sheetView>
  </sheetViews>
  <sheetFormatPr baseColWidth="10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Contraportada</vt:lpstr>
      <vt:lpstr>Indice</vt:lpstr>
      <vt:lpstr>Tabla_01</vt:lpstr>
      <vt:lpstr>Tabla_02</vt:lpstr>
      <vt:lpstr>Tabla_03</vt:lpstr>
      <vt:lpstr>Tabla_04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Paulina Arias Narvaez</dc:creator>
  <cp:lastModifiedBy>Johanna Paulina Arias Narvaez</cp:lastModifiedBy>
  <dcterms:created xsi:type="dcterms:W3CDTF">2021-10-14T15:41:19Z</dcterms:created>
  <dcterms:modified xsi:type="dcterms:W3CDTF">2024-07-03T22:47:17Z</dcterms:modified>
</cp:coreProperties>
</file>