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C:\Users\paulo.lopez\Downloads\002 METODOLOGÍA EVA SE\"/>
    </mc:Choice>
  </mc:AlternateContent>
  <xr:revisionPtr revIDLastSave="0" documentId="13_ncr:1_{721BAD8F-3643-4A50-8A64-D1770F7A724B}" xr6:coauthVersionLast="47" xr6:coauthVersionMax="47" xr10:uidLastSave="{00000000-0000-0000-0000-000000000000}"/>
  <bookViews>
    <workbookView xWindow="16284" yWindow="-108" windowWidth="17496" windowHeight="10296" tabRatio="977" firstSheet="1" activeTab="2" xr2:uid="{E8B5E467-A50F-4BE0-BE24-2EFB33FB9E76}"/>
  </bookViews>
  <sheets>
    <sheet name="Listas" sheetId="17" state="hidden" r:id="rId1"/>
    <sheet name="1. DATOS GENERALES" sheetId="8" r:id="rId2"/>
    <sheet name="2. INFRAESTRUCTURA" sheetId="23" r:id="rId3"/>
    <sheet name="2.1. INFRAESTRUCTURA +72" sheetId="20" r:id="rId4"/>
    <sheet name="3. GESTIÓN DE RIESGOS" sheetId="10" r:id="rId5"/>
    <sheet name="4. RECURSOS EDUCATIVOS" sheetId="9" r:id="rId6"/>
    <sheet name="5. ATENCION PSICOSOCIAL" sheetId="18" r:id="rId7"/>
    <sheet name="6. RESPONSABILIDAD" sheetId="14" r:id="rId8"/>
  </sheets>
  <externalReferences>
    <externalReference r:id="rId9"/>
  </externalReferences>
  <definedNames>
    <definedName name="_xlnm._FilterDatabase" localSheetId="0" hidden="1">Listas!$A$1:$X$1</definedName>
    <definedName name="_Hlk522643544" localSheetId="4">'3. GESTIÓN DE RIESGOS'!#REF!</definedName>
    <definedName name="_Hlk522644779" localSheetId="4">'3. GESTIÓN DE RIESGOS'!#REF!</definedName>
    <definedName name="_Hlk522644825" localSheetId="4">'3. GESTIÓN DE RIESGOS'!#REF!</definedName>
    <definedName name="_Hlk522644863" localSheetId="4">'3. GESTIÓN DE RIESGOS'!#REF!</definedName>
    <definedName name="_Hlk522644949" localSheetId="7">'6. RESPONSABILIDAD'!$B$2</definedName>
    <definedName name="_Hlk522645262" localSheetId="7">'6. RESPONSABILIDAD'!$B$15</definedName>
    <definedName name="ABASTECIMIENTO" localSheetId="3">[1]Listas!$J$2:$J$7</definedName>
    <definedName name="ABASTECIMIENTO">Listas!$J$2:$J$7</definedName>
    <definedName name="ACCESO" localSheetId="3">[1]Listas!$D$2:$D$9</definedName>
    <definedName name="ACCESO">Listas!$D$2:$D$9</definedName>
    <definedName name="ALCANTARILLADO" localSheetId="3">[1]Listas!$K$2:$K$7</definedName>
    <definedName name="ALCANTARILLADO">Listas!$K$2:$K$7</definedName>
    <definedName name="_xlnm.Print_Area" localSheetId="2">'2. INFRAESTRUCTURA'!$A$1:$AP$118</definedName>
    <definedName name="COMUNIDAD">Listas!$I$2:$I$5</definedName>
    <definedName name="CUBIERTA" localSheetId="3">[1]Listas!$P$2:$P$10</definedName>
    <definedName name="CUBIERTA">Listas!$O$2:$O$10</definedName>
    <definedName name="CUBIERTA_PATIO" localSheetId="3">[1]Listas!$Q$2:$Q$4</definedName>
    <definedName name="CUBIERTA_PATIO">Listas!$P$2:$P$4</definedName>
    <definedName name="EDAD" localSheetId="3">[1]Listas!$U$2:$U$20</definedName>
    <definedName name="EDAD">Listas!$S$2:$S$20</definedName>
    <definedName name="ENERGIA" localSheetId="3">[1]Listas!$L$2:$L$5</definedName>
    <definedName name="ENERGIA">Listas!$L$2:$L$5</definedName>
    <definedName name="ESTADO" localSheetId="3">[1]Listas!$V$2:$V$5</definedName>
    <definedName name="ESTADO">Listas!$T$2:$T$5</definedName>
    <definedName name="ESTADO_SERVICIO">Listas!$V$2:$V$6</definedName>
    <definedName name="ESTRUCTURA" localSheetId="3">[1]Listas!$M$2:$M$5</definedName>
    <definedName name="ESTRUCTURA">Listas!$Q$2:$Q$5</definedName>
    <definedName name="ESTRUCTURA_PATIO">Listas!$R$2:$R$10</definedName>
    <definedName name="FACTOR">Listas!$U$2:$U$5</definedName>
    <definedName name="GAD">Listas!$H$2:$H$4</definedName>
    <definedName name="LISTA_RUBROS" localSheetId="3">#REF!</definedName>
    <definedName name="LISTA_RUBROS" localSheetId="0">#REF!</definedName>
    <definedName name="LISTA_RUBROS">#REF!</definedName>
    <definedName name="MAMPOSTERIA" localSheetId="3">[1]Listas!$N$2:$N$9</definedName>
    <definedName name="MAMPOSTERIA">Listas!$M$2:$M$9</definedName>
    <definedName name="MAMPOSTERIA_CERRAMIENTO" localSheetId="3">[1]Listas!$O$2:$O$9</definedName>
    <definedName name="MAMPOSTERIA_CERRAMIENTO">Listas!$N$2:$N$9</definedName>
    <definedName name="MINEDUC">Listas!$G$2:$G$4</definedName>
    <definedName name="OPCION">Listas!$W$2:$W$3</definedName>
    <definedName name="PISO">[1]Listas!$R$2:$R$10</definedName>
    <definedName name="PREDIO" localSheetId="3">[1]Listas!$F$2:$F$6</definedName>
    <definedName name="PREDIO">Listas!$F$2:$F$4</definedName>
    <definedName name="PROVINCIAS" localSheetId="3">[1]Listas!$B$2:$B$25</definedName>
    <definedName name="PROVINCIAS">Listas!$B$2:$B$25</definedName>
    <definedName name="PUERTA_VENTANA">[1]Listas!$S$2:$S$4</definedName>
    <definedName name="SERVICIOS_TECNICOS" localSheetId="3">#REF!</definedName>
    <definedName name="SERVICIOS_TECNICOS" localSheetId="0">#REF!</definedName>
    <definedName name="SERVICIOS_TECNICOS">#REF!</definedName>
    <definedName name="SOSTENIMIENTO" localSheetId="3">[1]Listas!$E$2:$E$5</definedName>
    <definedName name="SOSTENIMIENTO">Listas!$E$2:$E$5</definedName>
    <definedName name="TIPOLOGIA" localSheetId="3">[1]Listas!$C$2:$C$5</definedName>
    <definedName name="TIPOLOGIA">Listas!$C$2:$C$7</definedName>
    <definedName name="ZONAS" localSheetId="3">[1]Listas!$A$2:$A$10</definedName>
    <definedName name="ZONAS">Listas!$A$2:$A$10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N110" i="23" l="1"/>
  <c r="BN109" i="23"/>
  <c r="BK109" i="23"/>
  <c r="BJ109" i="23"/>
  <c r="BI109" i="23"/>
  <c r="BH109" i="23"/>
  <c r="BG109" i="23"/>
  <c r="BF109" i="23"/>
  <c r="BE109" i="23"/>
  <c r="BD109" i="23"/>
  <c r="BL109" i="23" s="1"/>
  <c r="BB109" i="23" a="1"/>
  <c r="BB109" i="23" s="1"/>
  <c r="BA109" i="23" a="1"/>
  <c r="BA109" i="23" s="1"/>
  <c r="AZ109" i="23" a="1"/>
  <c r="AZ109" i="23" s="1"/>
  <c r="AY109" i="23"/>
  <c r="AY109" i="23" a="1"/>
  <c r="AX109" i="23" a="1"/>
  <c r="AX109" i="23" s="1"/>
  <c r="AW109" i="23" a="1"/>
  <c r="AW109" i="23" s="1"/>
  <c r="AV109" i="23" a="1"/>
  <c r="AV109" i="23" s="1"/>
  <c r="AU109" i="23" a="1"/>
  <c r="AU109" i="23" s="1"/>
  <c r="BN108" i="23"/>
  <c r="BK108" i="23"/>
  <c r="BJ108" i="23"/>
  <c r="BI108" i="23"/>
  <c r="BH108" i="23"/>
  <c r="BG108" i="23"/>
  <c r="BF108" i="23"/>
  <c r="BE108" i="23"/>
  <c r="BD108" i="23"/>
  <c r="BB108" i="23"/>
  <c r="BB108" i="23" a="1"/>
  <c r="BA108" i="23"/>
  <c r="BA108" i="23" a="1"/>
  <c r="AZ108" i="23"/>
  <c r="AZ108" i="23" a="1"/>
  <c r="AY108" i="23"/>
  <c r="AY108" i="23" a="1"/>
  <c r="AX108" i="23" a="1"/>
  <c r="AX108" i="23" s="1"/>
  <c r="AW108" i="23"/>
  <c r="AW108" i="23" a="1"/>
  <c r="AV108" i="23" a="1"/>
  <c r="AV108" i="23" s="1"/>
  <c r="AU108" i="23"/>
  <c r="AU108" i="23" a="1"/>
  <c r="BN107" i="23"/>
  <c r="BK107" i="23"/>
  <c r="BJ107" i="23"/>
  <c r="BI107" i="23"/>
  <c r="BH107" i="23"/>
  <c r="BG107" i="23"/>
  <c r="BF107" i="23"/>
  <c r="BE107" i="23"/>
  <c r="BD107" i="23"/>
  <c r="BB107" i="23" a="1"/>
  <c r="BB107" i="23" s="1"/>
  <c r="BA107" i="23" a="1"/>
  <c r="BA107" i="23" s="1"/>
  <c r="AZ107" i="23" a="1"/>
  <c r="AZ107" i="23" s="1"/>
  <c r="AY107" i="23" a="1"/>
  <c r="AY107" i="23" s="1"/>
  <c r="AX107" i="23" a="1"/>
  <c r="AX107" i="23" s="1"/>
  <c r="AW107" i="23" a="1"/>
  <c r="AW107" i="23" s="1"/>
  <c r="AV107" i="23" a="1"/>
  <c r="AV107" i="23" s="1"/>
  <c r="AU107" i="23" a="1"/>
  <c r="AU107" i="23" s="1"/>
  <c r="BN106" i="23"/>
  <c r="BK106" i="23"/>
  <c r="BJ106" i="23"/>
  <c r="BI106" i="23"/>
  <c r="BH106" i="23"/>
  <c r="BG106" i="23"/>
  <c r="BF106" i="23"/>
  <c r="BE106" i="23"/>
  <c r="BD106" i="23"/>
  <c r="BL106" i="23" s="1"/>
  <c r="BB106" i="23"/>
  <c r="BB106" i="23" a="1"/>
  <c r="BA106" i="23" a="1"/>
  <c r="BA106" i="23" s="1"/>
  <c r="AZ106" i="23"/>
  <c r="AZ106" i="23" a="1"/>
  <c r="AY106" i="23" a="1"/>
  <c r="AY106" i="23" s="1"/>
  <c r="AX106" i="23"/>
  <c r="AX106" i="23" a="1"/>
  <c r="AW106" i="23" a="1"/>
  <c r="AW106" i="23" s="1"/>
  <c r="AV106" i="23"/>
  <c r="AV106" i="23" a="1"/>
  <c r="AU106" i="23"/>
  <c r="AU106" i="23" a="1"/>
  <c r="BN105" i="23"/>
  <c r="BK105" i="23"/>
  <c r="BJ105" i="23"/>
  <c r="BI105" i="23"/>
  <c r="BH105" i="23"/>
  <c r="BG105" i="23"/>
  <c r="BF105" i="23"/>
  <c r="BE105" i="23"/>
  <c r="BD105" i="23"/>
  <c r="BB105" i="23" a="1"/>
  <c r="BB105" i="23" s="1"/>
  <c r="BA105" i="23" a="1"/>
  <c r="BA105" i="23" s="1"/>
  <c r="AZ105" i="23" a="1"/>
  <c r="AZ105" i="23" s="1"/>
  <c r="AY105" i="23"/>
  <c r="AY105" i="23" a="1"/>
  <c r="AX105" i="23" a="1"/>
  <c r="AX105" i="23" s="1"/>
  <c r="AW105" i="23" a="1"/>
  <c r="AW105" i="23" s="1"/>
  <c r="AV105" i="23" a="1"/>
  <c r="AV105" i="23" s="1"/>
  <c r="AU105" i="23" a="1"/>
  <c r="AU105" i="23" s="1"/>
  <c r="BN104" i="23"/>
  <c r="BK104" i="23"/>
  <c r="BJ104" i="23"/>
  <c r="BI104" i="23"/>
  <c r="BH104" i="23"/>
  <c r="BG104" i="23"/>
  <c r="BF104" i="23"/>
  <c r="BE104" i="23"/>
  <c r="BD104" i="23"/>
  <c r="BB104" i="23" a="1"/>
  <c r="BB104" i="23" s="1"/>
  <c r="BA104" i="23"/>
  <c r="BA104" i="23" a="1"/>
  <c r="AZ104" i="23" a="1"/>
  <c r="AZ104" i="23" s="1"/>
  <c r="AY104" i="23"/>
  <c r="AY104" i="23" a="1"/>
  <c r="AX104" i="23" a="1"/>
  <c r="AX104" i="23" s="1"/>
  <c r="AW104" i="23"/>
  <c r="AW104" i="23" a="1"/>
  <c r="AV104" i="23" a="1"/>
  <c r="AV104" i="23" s="1"/>
  <c r="AU104" i="23"/>
  <c r="AU104" i="23" a="1"/>
  <c r="BN103" i="23"/>
  <c r="BK103" i="23"/>
  <c r="BJ103" i="23"/>
  <c r="BI103" i="23"/>
  <c r="BH103" i="23"/>
  <c r="BG103" i="23"/>
  <c r="BF103" i="23"/>
  <c r="BE103" i="23"/>
  <c r="BD103" i="23"/>
  <c r="BL103" i="23" s="1"/>
  <c r="BB103" i="23"/>
  <c r="BB103" i="23" a="1"/>
  <c r="BA103" i="23" a="1"/>
  <c r="BA103" i="23" s="1"/>
  <c r="AZ103" i="23"/>
  <c r="AZ103" i="23" a="1"/>
  <c r="AY103" i="23" a="1"/>
  <c r="AY103" i="23" s="1"/>
  <c r="AX103" i="23"/>
  <c r="AX103" i="23" a="1"/>
  <c r="AW103" i="23" a="1"/>
  <c r="AW103" i="23" s="1"/>
  <c r="AV103" i="23"/>
  <c r="AV103" i="23" a="1"/>
  <c r="AU103" i="23" a="1"/>
  <c r="AU103" i="23" s="1"/>
  <c r="BN102" i="23"/>
  <c r="BK102" i="23"/>
  <c r="BJ102" i="23"/>
  <c r="BI102" i="23"/>
  <c r="BH102" i="23"/>
  <c r="BG102" i="23"/>
  <c r="BF102" i="23"/>
  <c r="BE102" i="23"/>
  <c r="BD102" i="23"/>
  <c r="BB102" i="23"/>
  <c r="BB102" i="23" a="1"/>
  <c r="BA102" i="23" a="1"/>
  <c r="BA102" i="23" s="1"/>
  <c r="AZ102" i="23"/>
  <c r="AZ102" i="23" a="1"/>
  <c r="AY102" i="23" a="1"/>
  <c r="AY102" i="23" s="1"/>
  <c r="AX102" i="23" a="1"/>
  <c r="AX102" i="23" s="1"/>
  <c r="AW102" i="23" a="1"/>
  <c r="AW102" i="23" s="1"/>
  <c r="AV102" i="23"/>
  <c r="AV102" i="23" a="1"/>
  <c r="AU102" i="23" a="1"/>
  <c r="AU102" i="23" s="1"/>
  <c r="BN101" i="23"/>
  <c r="BK101" i="23"/>
  <c r="BJ101" i="23"/>
  <c r="BI101" i="23"/>
  <c r="BH101" i="23"/>
  <c r="BG101" i="23"/>
  <c r="BF101" i="23"/>
  <c r="BE101" i="23"/>
  <c r="BD101" i="23"/>
  <c r="BL101" i="23" s="1"/>
  <c r="BB101" i="23" a="1"/>
  <c r="BB101" i="23" s="1"/>
  <c r="BA101" i="23"/>
  <c r="BA101" i="23" a="1"/>
  <c r="AZ101" i="23" a="1"/>
  <c r="AZ101" i="23" s="1"/>
  <c r="AY101" i="23" a="1"/>
  <c r="AY101" i="23" s="1"/>
  <c r="AX101" i="23" a="1"/>
  <c r="AX101" i="23" s="1"/>
  <c r="AW101" i="23"/>
  <c r="AW101" i="23" a="1"/>
  <c r="AV101" i="23" a="1"/>
  <c r="AV101" i="23" s="1"/>
  <c r="AU101" i="23" a="1"/>
  <c r="AU101" i="23" s="1"/>
  <c r="BN100" i="23"/>
  <c r="BK100" i="23"/>
  <c r="BJ100" i="23"/>
  <c r="BI100" i="23"/>
  <c r="BH100" i="23"/>
  <c r="BG100" i="23"/>
  <c r="BF100" i="23"/>
  <c r="BE100" i="23"/>
  <c r="BD100" i="23"/>
  <c r="BB100" i="23"/>
  <c r="BB100" i="23" a="1"/>
  <c r="BA100" i="23"/>
  <c r="BA100" i="23" a="1"/>
  <c r="AZ100" i="23" a="1"/>
  <c r="AZ100" i="23" s="1"/>
  <c r="AY100" i="23"/>
  <c r="AY100" i="23" a="1"/>
  <c r="AX100" i="23" a="1"/>
  <c r="AX100" i="23" s="1"/>
  <c r="AW100" i="23"/>
  <c r="AW100" i="23" a="1"/>
  <c r="AV100" i="23" a="1"/>
  <c r="AV100" i="23" s="1"/>
  <c r="AU100" i="23" a="1"/>
  <c r="AU100" i="23" s="1"/>
  <c r="BN99" i="23"/>
  <c r="BK99" i="23"/>
  <c r="BJ99" i="23"/>
  <c r="BI99" i="23"/>
  <c r="BH99" i="23"/>
  <c r="BG99" i="23"/>
  <c r="BF99" i="23"/>
  <c r="BE99" i="23"/>
  <c r="BD99" i="23"/>
  <c r="BL99" i="23" s="1"/>
  <c r="AM99" i="23" s="1"/>
  <c r="BB99" i="23"/>
  <c r="BB99" i="23" a="1"/>
  <c r="BA99" i="23" a="1"/>
  <c r="BA99" i="23" s="1"/>
  <c r="AZ99" i="23"/>
  <c r="AZ99" i="23" a="1"/>
  <c r="AY99" i="23"/>
  <c r="AY99" i="23" a="1"/>
  <c r="AX99" i="23"/>
  <c r="AX99" i="23" a="1"/>
  <c r="AW99" i="23" a="1"/>
  <c r="AW99" i="23" s="1"/>
  <c r="AV99" i="23" a="1"/>
  <c r="AV99" i="23" s="1"/>
  <c r="AU99" i="23" a="1"/>
  <c r="AU99" i="23" s="1"/>
  <c r="BN98" i="23"/>
  <c r="BK98" i="23"/>
  <c r="BJ98" i="23"/>
  <c r="BI98" i="23"/>
  <c r="BH98" i="23"/>
  <c r="BG98" i="23"/>
  <c r="BF98" i="23"/>
  <c r="BE98" i="23"/>
  <c r="BD98" i="23"/>
  <c r="BL98" i="23" s="1"/>
  <c r="BB98" i="23"/>
  <c r="BB98" i="23" a="1"/>
  <c r="BA98" i="23" a="1"/>
  <c r="BA98" i="23" s="1"/>
  <c r="AZ98" i="23"/>
  <c r="AZ98" i="23" a="1"/>
  <c r="AY98" i="23" a="1"/>
  <c r="AY98" i="23" s="1"/>
  <c r="AX98" i="23"/>
  <c r="AX98" i="23" a="1"/>
  <c r="AW98" i="23" a="1"/>
  <c r="AW98" i="23" s="1"/>
  <c r="AV98" i="23" a="1"/>
  <c r="AV98" i="23" s="1"/>
  <c r="AU98" i="23" a="1"/>
  <c r="AU98" i="23" s="1"/>
  <c r="BN97" i="23"/>
  <c r="BK97" i="23"/>
  <c r="BJ97" i="23"/>
  <c r="BI97" i="23"/>
  <c r="BH97" i="23"/>
  <c r="BG97" i="23"/>
  <c r="BF97" i="23"/>
  <c r="BE97" i="23"/>
  <c r="BD97" i="23"/>
  <c r="BB97" i="23" a="1"/>
  <c r="BB97" i="23" s="1"/>
  <c r="BA97" i="23"/>
  <c r="BA97" i="23" a="1"/>
  <c r="AZ97" i="23"/>
  <c r="AZ97" i="23" a="1"/>
  <c r="AY97" i="23"/>
  <c r="AY97" i="23" a="1"/>
  <c r="AX97" i="23" a="1"/>
  <c r="AX97" i="23" s="1"/>
  <c r="AW97" i="23" a="1"/>
  <c r="AW97" i="23" s="1"/>
  <c r="AV97" i="23" a="1"/>
  <c r="AV97" i="23" s="1"/>
  <c r="AU97" i="23"/>
  <c r="AU97" i="23" a="1"/>
  <c r="BN96" i="23"/>
  <c r="BK96" i="23"/>
  <c r="BJ96" i="23"/>
  <c r="BI96" i="23"/>
  <c r="BH96" i="23"/>
  <c r="BG96" i="23"/>
  <c r="BF96" i="23"/>
  <c r="BE96" i="23"/>
  <c r="BD96" i="23"/>
  <c r="BB96" i="23" a="1"/>
  <c r="BB96" i="23" s="1"/>
  <c r="BA96" i="23"/>
  <c r="BA96" i="23" a="1"/>
  <c r="AZ96" i="23"/>
  <c r="AZ96" i="23" a="1"/>
  <c r="AY96" i="23"/>
  <c r="AY96" i="23" a="1"/>
  <c r="AX96" i="23" a="1"/>
  <c r="AX96" i="23" s="1"/>
  <c r="AW96" i="23" a="1"/>
  <c r="AW96" i="23" s="1"/>
  <c r="AV96" i="23"/>
  <c r="AV96" i="23" a="1"/>
  <c r="AU96" i="23"/>
  <c r="AU96" i="23" a="1"/>
  <c r="BN95" i="23"/>
  <c r="BK95" i="23"/>
  <c r="BJ95" i="23"/>
  <c r="BI95" i="23"/>
  <c r="BH95" i="23"/>
  <c r="BG95" i="23"/>
  <c r="BF95" i="23"/>
  <c r="BE95" i="23"/>
  <c r="BD95" i="23"/>
  <c r="BL95" i="23" s="1"/>
  <c r="BB95" i="23" a="1"/>
  <c r="BB95" i="23" s="1"/>
  <c r="BA95" i="23"/>
  <c r="BA95" i="23" a="1"/>
  <c r="AZ95" i="23"/>
  <c r="AZ95" i="23" a="1"/>
  <c r="AY95" i="23" a="1"/>
  <c r="AY95" i="23" s="1"/>
  <c r="AX95" i="23" a="1"/>
  <c r="AX95" i="23" s="1"/>
  <c r="AW95" i="23" a="1"/>
  <c r="AW95" i="23" s="1"/>
  <c r="AV95" i="23"/>
  <c r="AV95" i="23" a="1"/>
  <c r="AU95" i="23" a="1"/>
  <c r="AU95" i="23" s="1"/>
  <c r="BN94" i="23"/>
  <c r="BK94" i="23"/>
  <c r="BJ94" i="23"/>
  <c r="BI94" i="23"/>
  <c r="BH94" i="23"/>
  <c r="BG94" i="23"/>
  <c r="BF94" i="23"/>
  <c r="BE94" i="23"/>
  <c r="BD94" i="23"/>
  <c r="BB94" i="23"/>
  <c r="BB94" i="23" a="1"/>
  <c r="BA94" i="23"/>
  <c r="BA94" i="23" a="1"/>
  <c r="AZ94" i="23"/>
  <c r="AZ94" i="23" a="1"/>
  <c r="AY94" i="23" a="1"/>
  <c r="AY94" i="23" s="1"/>
  <c r="AX94" i="23" a="1"/>
  <c r="AX94" i="23" s="1"/>
  <c r="AW94" i="23" a="1"/>
  <c r="AW94" i="23" s="1"/>
  <c r="AV94" i="23"/>
  <c r="AV94" i="23" a="1"/>
  <c r="AU94" i="23" a="1"/>
  <c r="AU94" i="23" s="1"/>
  <c r="BN93" i="23"/>
  <c r="BK93" i="23"/>
  <c r="BJ93" i="23"/>
  <c r="BI93" i="23"/>
  <c r="BH93" i="23"/>
  <c r="BG93" i="23"/>
  <c r="BF93" i="23"/>
  <c r="BE93" i="23"/>
  <c r="BD93" i="23"/>
  <c r="BL93" i="23" s="1"/>
  <c r="BB93" i="23"/>
  <c r="BB93" i="23" a="1"/>
  <c r="BA93" i="23"/>
  <c r="BA93" i="23" a="1"/>
  <c r="AZ93" i="23" a="1"/>
  <c r="AZ93" i="23" s="1"/>
  <c r="AY93" i="23" a="1"/>
  <c r="AY93" i="23" s="1"/>
  <c r="AX93" i="23"/>
  <c r="AX93" i="23" a="1"/>
  <c r="AW93" i="23"/>
  <c r="AW93" i="23" a="1"/>
  <c r="AV93" i="23" a="1"/>
  <c r="AV93" i="23" s="1"/>
  <c r="AU93" i="23"/>
  <c r="AU93" i="23" a="1"/>
  <c r="BN92" i="23"/>
  <c r="BK92" i="23"/>
  <c r="BJ92" i="23"/>
  <c r="BI92" i="23"/>
  <c r="BH92" i="23"/>
  <c r="BG92" i="23"/>
  <c r="BF92" i="23"/>
  <c r="BE92" i="23"/>
  <c r="BD92" i="23"/>
  <c r="BL92" i="23" s="1"/>
  <c r="BO92" i="23" s="1" a="1"/>
  <c r="BO92" i="23" s="1"/>
  <c r="BB92" i="23" a="1"/>
  <c r="BB92" i="23" s="1"/>
  <c r="BA92" i="23"/>
  <c r="BA92" i="23" a="1"/>
  <c r="AZ92" i="23" a="1"/>
  <c r="AZ92" i="23" s="1"/>
  <c r="AY92" i="23"/>
  <c r="AY92" i="23" a="1"/>
  <c r="AX92" i="23"/>
  <c r="AX92" i="23" a="1"/>
  <c r="AW92" i="23"/>
  <c r="AW92" i="23" a="1"/>
  <c r="AV92" i="23" a="1"/>
  <c r="AV92" i="23" s="1"/>
  <c r="AU92" i="23" a="1"/>
  <c r="AU92" i="23" s="1"/>
  <c r="BN91" i="23"/>
  <c r="BK91" i="23"/>
  <c r="BJ91" i="23"/>
  <c r="BI91" i="23"/>
  <c r="BH91" i="23"/>
  <c r="BG91" i="23"/>
  <c r="BF91" i="23"/>
  <c r="BE91" i="23"/>
  <c r="BD91" i="23"/>
  <c r="BB91" i="23"/>
  <c r="BB91" i="23" a="1"/>
  <c r="BA91" i="23" a="1"/>
  <c r="BA91" i="23" s="1"/>
  <c r="AZ91" i="23" a="1"/>
  <c r="AZ91" i="23" s="1"/>
  <c r="AY91" i="23"/>
  <c r="AY91" i="23" a="1"/>
  <c r="AX91" i="23"/>
  <c r="AX91" i="23" a="1"/>
  <c r="AW91" i="23" a="1"/>
  <c r="AW91" i="23" s="1"/>
  <c r="AV91" i="23"/>
  <c r="AV91" i="23" a="1"/>
  <c r="AU91" i="23"/>
  <c r="AU91" i="23" a="1"/>
  <c r="BN90" i="23"/>
  <c r="BK90" i="23"/>
  <c r="BJ90" i="23"/>
  <c r="BI90" i="23"/>
  <c r="BH90" i="23"/>
  <c r="BG90" i="23"/>
  <c r="BF90" i="23"/>
  <c r="BE90" i="23"/>
  <c r="BD90" i="23"/>
  <c r="BL90" i="23" s="1"/>
  <c r="BB90" i="23"/>
  <c r="BB90" i="23" a="1"/>
  <c r="BA90" i="23" a="1"/>
  <c r="BA90" i="23" s="1"/>
  <c r="AZ90" i="23"/>
  <c r="AZ90" i="23" a="1"/>
  <c r="AY90" i="23" a="1"/>
  <c r="AY90" i="23" s="1"/>
  <c r="AX90" i="23"/>
  <c r="AX90" i="23" a="1"/>
  <c r="AW90" i="23" a="1"/>
  <c r="AW90" i="23" s="1"/>
  <c r="AV90" i="23" a="1"/>
  <c r="AV90" i="23" s="1"/>
  <c r="AU90" i="23" a="1"/>
  <c r="AU90" i="23" s="1"/>
  <c r="BN89" i="23"/>
  <c r="BK89" i="23"/>
  <c r="BJ89" i="23"/>
  <c r="BI89" i="23"/>
  <c r="BH89" i="23"/>
  <c r="BG89" i="23"/>
  <c r="BF89" i="23"/>
  <c r="BE89" i="23"/>
  <c r="BD89" i="23"/>
  <c r="BB89" i="23" a="1"/>
  <c r="BB89" i="23" s="1"/>
  <c r="BA89" i="23" a="1"/>
  <c r="BA89" i="23" s="1"/>
  <c r="AZ89" i="23"/>
  <c r="AZ89" i="23" a="1"/>
  <c r="AY89" i="23"/>
  <c r="AY89" i="23" a="1"/>
  <c r="AX89" i="23" a="1"/>
  <c r="AX89" i="23" s="1"/>
  <c r="AW89" i="23" a="1"/>
  <c r="AW89" i="23" s="1"/>
  <c r="AV89" i="23"/>
  <c r="AV89" i="23" a="1"/>
  <c r="AU89" i="23"/>
  <c r="AU89" i="23" a="1"/>
  <c r="BN88" i="23"/>
  <c r="BK88" i="23"/>
  <c r="BJ88" i="23"/>
  <c r="BI88" i="23"/>
  <c r="BH88" i="23"/>
  <c r="BG88" i="23"/>
  <c r="BF88" i="23"/>
  <c r="BE88" i="23"/>
  <c r="BD88" i="23"/>
  <c r="BB88" i="23" a="1"/>
  <c r="BB88" i="23" s="1"/>
  <c r="BA88" i="23"/>
  <c r="BA88" i="23" a="1"/>
  <c r="AZ88" i="23" a="1"/>
  <c r="AZ88" i="23" s="1"/>
  <c r="AY88" i="23"/>
  <c r="AY88" i="23" a="1"/>
  <c r="AX88" i="23" a="1"/>
  <c r="AX88" i="23" s="1"/>
  <c r="AW88" i="23" a="1"/>
  <c r="AW88" i="23" s="1"/>
  <c r="AV88" i="23" a="1"/>
  <c r="AV88" i="23" s="1"/>
  <c r="AU88" i="23"/>
  <c r="AU88" i="23" a="1"/>
  <c r="BN87" i="23"/>
  <c r="BK87" i="23"/>
  <c r="BJ87" i="23"/>
  <c r="BI87" i="23"/>
  <c r="BH87" i="23"/>
  <c r="BG87" i="23"/>
  <c r="BF87" i="23"/>
  <c r="BE87" i="23"/>
  <c r="BD87" i="23"/>
  <c r="BL87" i="23" s="1"/>
  <c r="BB87" i="23" a="1"/>
  <c r="BB87" i="23" s="1"/>
  <c r="BA87" i="23"/>
  <c r="BA87" i="23" a="1"/>
  <c r="AZ87" i="23"/>
  <c r="AZ87" i="23" a="1"/>
  <c r="AY87" i="23" a="1"/>
  <c r="AY87" i="23" s="1"/>
  <c r="AX87" i="23"/>
  <c r="AX87" i="23" a="1"/>
  <c r="AW87" i="23"/>
  <c r="AW87" i="23" a="1"/>
  <c r="AV87" i="23"/>
  <c r="AV87" i="23" a="1"/>
  <c r="AU87" i="23" a="1"/>
  <c r="AU87" i="23" s="1"/>
  <c r="BN86" i="23"/>
  <c r="BK86" i="23"/>
  <c r="BJ86" i="23"/>
  <c r="BI86" i="23"/>
  <c r="BH86" i="23"/>
  <c r="BG86" i="23"/>
  <c r="BF86" i="23"/>
  <c r="BE86" i="23"/>
  <c r="BD86" i="23"/>
  <c r="BB86" i="23"/>
  <c r="BB86" i="23" a="1"/>
  <c r="BA86" i="23"/>
  <c r="BA86" i="23" a="1"/>
  <c r="AZ86" i="23"/>
  <c r="AZ86" i="23" a="1"/>
  <c r="AY86" i="23" a="1"/>
  <c r="AY86" i="23" s="1"/>
  <c r="AX86" i="23"/>
  <c r="AX86" i="23" a="1"/>
  <c r="AW86" i="23" a="1"/>
  <c r="AW86" i="23" s="1"/>
  <c r="AV86" i="23"/>
  <c r="AV86" i="23" a="1"/>
  <c r="AU86" i="23" a="1"/>
  <c r="AU86" i="23" s="1"/>
  <c r="BN85" i="23"/>
  <c r="BK85" i="23"/>
  <c r="BJ85" i="23"/>
  <c r="BI85" i="23"/>
  <c r="BH85" i="23"/>
  <c r="BG85" i="23"/>
  <c r="BF85" i="23"/>
  <c r="BE85" i="23"/>
  <c r="BD85" i="23"/>
  <c r="BL85" i="23" s="1"/>
  <c r="BB85" i="23"/>
  <c r="BB85" i="23" a="1"/>
  <c r="BA85" i="23"/>
  <c r="BA85" i="23" a="1"/>
  <c r="AZ85" i="23" a="1"/>
  <c r="AZ85" i="23" s="1"/>
  <c r="AY85" i="23"/>
  <c r="AY85" i="23" a="1"/>
  <c r="AX85" i="23"/>
  <c r="AX85" i="23" a="1"/>
  <c r="AW85" i="23"/>
  <c r="AW85" i="23" a="1"/>
  <c r="AV85" i="23" a="1"/>
  <c r="AV85" i="23" s="1"/>
  <c r="AU85" i="23" a="1"/>
  <c r="AU85" i="23" s="1"/>
  <c r="BN84" i="23"/>
  <c r="BK84" i="23"/>
  <c r="BJ84" i="23"/>
  <c r="BI84" i="23"/>
  <c r="BH84" i="23"/>
  <c r="BG84" i="23"/>
  <c r="BF84" i="23"/>
  <c r="BE84" i="23"/>
  <c r="BD84" i="23"/>
  <c r="BB84" i="23" a="1"/>
  <c r="BB84" i="23" s="1"/>
  <c r="BA84" i="23"/>
  <c r="BA84" i="23" a="1"/>
  <c r="AZ84" i="23" a="1"/>
  <c r="AZ84" i="23" s="1"/>
  <c r="AY84" i="23"/>
  <c r="AY84" i="23" a="1"/>
  <c r="AX84" i="23" a="1"/>
  <c r="AX84" i="23" s="1"/>
  <c r="AW84" i="23"/>
  <c r="AW84" i="23" a="1"/>
  <c r="AV84" i="23" a="1"/>
  <c r="AV84" i="23" s="1"/>
  <c r="AU84" i="23"/>
  <c r="AU84" i="23" a="1"/>
  <c r="BN83" i="23"/>
  <c r="BK83" i="23"/>
  <c r="BJ83" i="23"/>
  <c r="BI83" i="23"/>
  <c r="BH83" i="23"/>
  <c r="BG83" i="23"/>
  <c r="BF83" i="23"/>
  <c r="BE83" i="23"/>
  <c r="BD83" i="23"/>
  <c r="BB83" i="23"/>
  <c r="BB83" i="23" a="1"/>
  <c r="BA83" i="23" a="1"/>
  <c r="BA83" i="23" s="1"/>
  <c r="AZ83" i="23" a="1"/>
  <c r="AZ83" i="23" s="1"/>
  <c r="AY83" i="23"/>
  <c r="AY83" i="23" a="1"/>
  <c r="AX83" i="23"/>
  <c r="AX83" i="23" a="1"/>
  <c r="AW83" i="23" a="1"/>
  <c r="AW83" i="23" s="1"/>
  <c r="AV83" i="23"/>
  <c r="AV83" i="23" a="1"/>
  <c r="AU83" i="23"/>
  <c r="AU83" i="23" a="1"/>
  <c r="BN82" i="23"/>
  <c r="BK82" i="23"/>
  <c r="BJ82" i="23"/>
  <c r="BI82" i="23"/>
  <c r="BH82" i="23"/>
  <c r="BG82" i="23"/>
  <c r="BF82" i="23"/>
  <c r="BE82" i="23"/>
  <c r="BD82" i="23"/>
  <c r="BL82" i="23" s="1"/>
  <c r="BB82" i="23"/>
  <c r="BB82" i="23" a="1"/>
  <c r="BA82" i="23" a="1"/>
  <c r="BA82" i="23" s="1"/>
  <c r="AZ82" i="23"/>
  <c r="AZ82" i="23" a="1"/>
  <c r="AY82" i="23" a="1"/>
  <c r="AY82" i="23" s="1"/>
  <c r="AX82" i="23"/>
  <c r="AX82" i="23" a="1"/>
  <c r="AW82" i="23" a="1"/>
  <c r="AW82" i="23" s="1"/>
  <c r="AV82" i="23"/>
  <c r="AV82" i="23" a="1"/>
  <c r="AU82" i="23"/>
  <c r="AU82" i="23" a="1"/>
  <c r="BN81" i="23"/>
  <c r="BK81" i="23"/>
  <c r="BJ81" i="23"/>
  <c r="BI81" i="23"/>
  <c r="BH81" i="23"/>
  <c r="BG81" i="23"/>
  <c r="BF81" i="23"/>
  <c r="BE81" i="23"/>
  <c r="BD81" i="23"/>
  <c r="BB81" i="23" a="1"/>
  <c r="BB81" i="23" s="1"/>
  <c r="BA81" i="23" a="1"/>
  <c r="BA81" i="23" s="1"/>
  <c r="AZ81" i="23"/>
  <c r="AZ81" i="23" a="1"/>
  <c r="AY81" i="23"/>
  <c r="AY81" i="23" a="1"/>
  <c r="AX81" i="23" a="1"/>
  <c r="AX81" i="23" s="1"/>
  <c r="AW81" i="23"/>
  <c r="AW81" i="23" a="1"/>
  <c r="AV81" i="23"/>
  <c r="AV81" i="23" a="1"/>
  <c r="AU81" i="23"/>
  <c r="AU81" i="23" a="1"/>
  <c r="BN80" i="23"/>
  <c r="BK80" i="23"/>
  <c r="BJ80" i="23"/>
  <c r="BI80" i="23"/>
  <c r="BH80" i="23"/>
  <c r="BG80" i="23"/>
  <c r="BF80" i="23"/>
  <c r="BE80" i="23"/>
  <c r="BD80" i="23"/>
  <c r="BL80" i="23" s="1"/>
  <c r="AM80" i="23" s="1"/>
  <c r="BB80" i="23" a="1"/>
  <c r="BB80" i="23" s="1"/>
  <c r="BA80" i="23"/>
  <c r="BA80" i="23" a="1"/>
  <c r="AZ80" i="23"/>
  <c r="AZ80" i="23" a="1"/>
  <c r="AY80" i="23"/>
  <c r="AY80" i="23" a="1"/>
  <c r="AX80" i="23" a="1"/>
  <c r="AX80" i="23" s="1"/>
  <c r="AW80" i="23"/>
  <c r="AW80" i="23" a="1"/>
  <c r="AV80" i="23" a="1"/>
  <c r="AV80" i="23" s="1"/>
  <c r="AU80" i="23"/>
  <c r="AU80" i="23" a="1"/>
  <c r="BN79" i="23"/>
  <c r="BK79" i="23"/>
  <c r="BJ79" i="23"/>
  <c r="BI79" i="23"/>
  <c r="BH79" i="23"/>
  <c r="BG79" i="23"/>
  <c r="BF79" i="23"/>
  <c r="BE79" i="23"/>
  <c r="BD79" i="23"/>
  <c r="BL79" i="23" s="1"/>
  <c r="BB79" i="23" a="1"/>
  <c r="BB79" i="23" s="1"/>
  <c r="BA79" i="23"/>
  <c r="BA79" i="23" a="1"/>
  <c r="AZ79" i="23"/>
  <c r="AZ79" i="23" a="1"/>
  <c r="AY79" i="23" a="1"/>
  <c r="AY79" i="23" s="1"/>
  <c r="AX79" i="23"/>
  <c r="AX79" i="23" a="1"/>
  <c r="AW79" i="23"/>
  <c r="AW79" i="23" a="1"/>
  <c r="AV79" i="23"/>
  <c r="AV79" i="23" a="1"/>
  <c r="AU79" i="23" a="1"/>
  <c r="AU79" i="23" s="1"/>
  <c r="BN78" i="23"/>
  <c r="BK78" i="23"/>
  <c r="BJ78" i="23"/>
  <c r="BI78" i="23"/>
  <c r="BH78" i="23"/>
  <c r="BG78" i="23"/>
  <c r="BF78" i="23"/>
  <c r="BE78" i="23"/>
  <c r="BD78" i="23"/>
  <c r="BB78" i="23"/>
  <c r="BB78" i="23" a="1"/>
  <c r="BA78" i="23"/>
  <c r="BA78" i="23" a="1"/>
  <c r="AZ78" i="23"/>
  <c r="AZ78" i="23" a="1"/>
  <c r="AY78" i="23" a="1"/>
  <c r="AY78" i="23" s="1"/>
  <c r="AX78" i="23"/>
  <c r="AX78" i="23" a="1"/>
  <c r="AW78" i="23" a="1"/>
  <c r="AW78" i="23" s="1"/>
  <c r="AV78" i="23"/>
  <c r="AV78" i="23" a="1"/>
  <c r="AU78" i="23" a="1"/>
  <c r="AU78" i="23" s="1"/>
  <c r="BN77" i="23"/>
  <c r="BK77" i="23"/>
  <c r="BJ77" i="23"/>
  <c r="BI77" i="23"/>
  <c r="BH77" i="23"/>
  <c r="BG77" i="23"/>
  <c r="BF77" i="23"/>
  <c r="BE77" i="23"/>
  <c r="BD77" i="23"/>
  <c r="BL77" i="23" s="1"/>
  <c r="BB77" i="23"/>
  <c r="BB77" i="23" a="1"/>
  <c r="BA77" i="23"/>
  <c r="BA77" i="23" a="1"/>
  <c r="AZ77" i="23" a="1"/>
  <c r="AZ77" i="23" s="1"/>
  <c r="AY77" i="23"/>
  <c r="AY77" i="23" a="1"/>
  <c r="AX77" i="23"/>
  <c r="AX77" i="23" a="1"/>
  <c r="AW77" i="23"/>
  <c r="AW77" i="23" a="1"/>
  <c r="AV77" i="23" a="1"/>
  <c r="AV77" i="23" s="1"/>
  <c r="AU77" i="23" a="1"/>
  <c r="AU77" i="23" s="1"/>
  <c r="BN76" i="23"/>
  <c r="BK76" i="23"/>
  <c r="BJ76" i="23"/>
  <c r="BI76" i="23"/>
  <c r="BH76" i="23"/>
  <c r="BG76" i="23"/>
  <c r="BF76" i="23"/>
  <c r="BE76" i="23"/>
  <c r="BD76" i="23"/>
  <c r="BB76" i="23"/>
  <c r="BB76" i="23" a="1"/>
  <c r="BA76" i="23"/>
  <c r="BA76" i="23" a="1"/>
  <c r="AZ76" i="23" a="1"/>
  <c r="AZ76" i="23" s="1"/>
  <c r="AY76" i="23"/>
  <c r="AY76" i="23" a="1"/>
  <c r="AX76" i="23" a="1"/>
  <c r="AX76" i="23" s="1"/>
  <c r="AW76" i="23"/>
  <c r="AW76" i="23" a="1"/>
  <c r="AV76" i="23" a="1"/>
  <c r="AV76" i="23" s="1"/>
  <c r="AU76" i="23"/>
  <c r="AU76" i="23" a="1"/>
  <c r="BN75" i="23"/>
  <c r="BK75" i="23"/>
  <c r="BJ75" i="23"/>
  <c r="BI75" i="23"/>
  <c r="BH75" i="23"/>
  <c r="BG75" i="23"/>
  <c r="BF75" i="23"/>
  <c r="BE75" i="23"/>
  <c r="BD75" i="23"/>
  <c r="BB75" i="23"/>
  <c r="BB75" i="23" a="1"/>
  <c r="BA75" i="23" a="1"/>
  <c r="BA75" i="23" s="1"/>
  <c r="AZ75" i="23" a="1"/>
  <c r="AZ75" i="23" s="1"/>
  <c r="AY75" i="23"/>
  <c r="AY75" i="23" a="1"/>
  <c r="AX75" i="23"/>
  <c r="AX75" i="23" a="1"/>
  <c r="AW75" i="23" a="1"/>
  <c r="AW75" i="23" s="1"/>
  <c r="AV75" i="23" a="1"/>
  <c r="AV75" i="23" s="1"/>
  <c r="AU75" i="23"/>
  <c r="AU75" i="23" a="1"/>
  <c r="BN74" i="23"/>
  <c r="BK74" i="23"/>
  <c r="BJ74" i="23"/>
  <c r="BI74" i="23"/>
  <c r="BH74" i="23"/>
  <c r="BG74" i="23"/>
  <c r="BF74" i="23"/>
  <c r="BE74" i="23"/>
  <c r="BD74" i="23"/>
  <c r="BL74" i="23" s="1"/>
  <c r="BB74" i="23"/>
  <c r="BB74" i="23" a="1"/>
  <c r="BA74" i="23" a="1"/>
  <c r="BA74" i="23" s="1"/>
  <c r="AZ74" i="23"/>
  <c r="AZ74" i="23" a="1"/>
  <c r="AY74" i="23" a="1"/>
  <c r="AY74" i="23" s="1"/>
  <c r="AX74" i="23"/>
  <c r="AX74" i="23" a="1"/>
  <c r="AW74" i="23" a="1"/>
  <c r="AW74" i="23" s="1"/>
  <c r="AV74" i="23"/>
  <c r="AV74" i="23" a="1"/>
  <c r="AU74" i="23"/>
  <c r="AU74" i="23" a="1"/>
  <c r="BN73" i="23"/>
  <c r="BK73" i="23"/>
  <c r="BJ73" i="23"/>
  <c r="BI73" i="23"/>
  <c r="BH73" i="23"/>
  <c r="BG73" i="23"/>
  <c r="BF73" i="23"/>
  <c r="BE73" i="23"/>
  <c r="BD73" i="23"/>
  <c r="BB73" i="23" a="1"/>
  <c r="BB73" i="23" s="1"/>
  <c r="BA73" i="23" a="1"/>
  <c r="BA73" i="23" s="1"/>
  <c r="AZ73" i="23"/>
  <c r="AZ73" i="23" a="1"/>
  <c r="AY73" i="23"/>
  <c r="AY73" i="23" a="1"/>
  <c r="AX73" i="23" a="1"/>
  <c r="AX73" i="23" s="1"/>
  <c r="AW73" i="23"/>
  <c r="AW73" i="23" a="1"/>
  <c r="AV73" i="23"/>
  <c r="AV73" i="23" a="1"/>
  <c r="AU73" i="23"/>
  <c r="AU73" i="23" a="1"/>
  <c r="BN72" i="23"/>
  <c r="BK72" i="23"/>
  <c r="BJ72" i="23"/>
  <c r="BI72" i="23"/>
  <c r="BH72" i="23"/>
  <c r="BG72" i="23"/>
  <c r="BF72" i="23"/>
  <c r="BE72" i="23"/>
  <c r="BD72" i="23"/>
  <c r="BL72" i="23" s="1"/>
  <c r="AM72" i="23" s="1"/>
  <c r="BB72" i="23" a="1"/>
  <c r="BB72" i="23" s="1"/>
  <c r="BA72" i="23"/>
  <c r="BA72" i="23" a="1"/>
  <c r="AZ72" i="23"/>
  <c r="AZ72" i="23" a="1"/>
  <c r="AY72" i="23"/>
  <c r="AY72" i="23" a="1"/>
  <c r="AX72" i="23" a="1"/>
  <c r="AX72" i="23" s="1"/>
  <c r="AW72" i="23"/>
  <c r="AW72" i="23" a="1"/>
  <c r="AV72" i="23" a="1"/>
  <c r="AV72" i="23" s="1"/>
  <c r="AU72" i="23"/>
  <c r="AU72" i="23" a="1"/>
  <c r="BN71" i="23"/>
  <c r="BK71" i="23"/>
  <c r="BJ71" i="23"/>
  <c r="BI71" i="23"/>
  <c r="BH71" i="23"/>
  <c r="BG71" i="23"/>
  <c r="BF71" i="23"/>
  <c r="BE71" i="23"/>
  <c r="BD71" i="23"/>
  <c r="BL71" i="23" s="1"/>
  <c r="BB71" i="23" a="1"/>
  <c r="BB71" i="23" s="1"/>
  <c r="BA71" i="23"/>
  <c r="BA71" i="23" a="1"/>
  <c r="AZ71" i="23"/>
  <c r="AZ71" i="23" a="1"/>
  <c r="AY71" i="23" a="1"/>
  <c r="AY71" i="23" s="1"/>
  <c r="AX71" i="23"/>
  <c r="AX71" i="23" a="1"/>
  <c r="AW71" i="23"/>
  <c r="AW71" i="23" a="1"/>
  <c r="AV71" i="23"/>
  <c r="AV71" i="23" a="1"/>
  <c r="AU71" i="23" a="1"/>
  <c r="AU71" i="23" s="1"/>
  <c r="BN70" i="23"/>
  <c r="BK70" i="23"/>
  <c r="BJ70" i="23"/>
  <c r="BI70" i="23"/>
  <c r="BH70" i="23"/>
  <c r="BG70" i="23"/>
  <c r="BF70" i="23"/>
  <c r="BE70" i="23"/>
  <c r="BD70" i="23"/>
  <c r="BB70" i="23"/>
  <c r="BB70" i="23" a="1"/>
  <c r="BA70" i="23"/>
  <c r="BA70" i="23" a="1"/>
  <c r="AZ70" i="23"/>
  <c r="AZ70" i="23" a="1"/>
  <c r="AY70" i="23" a="1"/>
  <c r="AY70" i="23" s="1"/>
  <c r="AX70" i="23"/>
  <c r="AX70" i="23" a="1"/>
  <c r="AW70" i="23" a="1"/>
  <c r="AW70" i="23" s="1"/>
  <c r="AV70" i="23"/>
  <c r="AV70" i="23" a="1"/>
  <c r="AU70" i="23" a="1"/>
  <c r="AU70" i="23" s="1"/>
  <c r="BN69" i="23"/>
  <c r="BK69" i="23"/>
  <c r="BJ69" i="23"/>
  <c r="BI69" i="23"/>
  <c r="BH69" i="23"/>
  <c r="BG69" i="23"/>
  <c r="BF69" i="23"/>
  <c r="BE69" i="23"/>
  <c r="BD69" i="23"/>
  <c r="BL69" i="23" s="1"/>
  <c r="BB69" i="23"/>
  <c r="BB69" i="23" a="1"/>
  <c r="BA69" i="23"/>
  <c r="BA69" i="23" a="1"/>
  <c r="AZ69" i="23" a="1"/>
  <c r="AZ69" i="23" s="1"/>
  <c r="AY69" i="23"/>
  <c r="AY69" i="23" a="1"/>
  <c r="AX69" i="23"/>
  <c r="AX69" i="23" a="1"/>
  <c r="AW69" i="23"/>
  <c r="AW69" i="23" a="1"/>
  <c r="AV69" i="23" a="1"/>
  <c r="AV69" i="23" s="1"/>
  <c r="AU69" i="23" a="1"/>
  <c r="AU69" i="23" s="1"/>
  <c r="BN68" i="23"/>
  <c r="BK68" i="23"/>
  <c r="BJ68" i="23"/>
  <c r="BI68" i="23"/>
  <c r="BH68" i="23"/>
  <c r="BG68" i="23"/>
  <c r="BF68" i="23"/>
  <c r="BE68" i="23"/>
  <c r="BD68" i="23"/>
  <c r="BB68" i="23" a="1"/>
  <c r="BB68" i="23" s="1"/>
  <c r="BA68" i="23"/>
  <c r="BA68" i="23" a="1"/>
  <c r="AZ68" i="23" a="1"/>
  <c r="AZ68" i="23" s="1"/>
  <c r="AY68" i="23"/>
  <c r="AY68" i="23" a="1"/>
  <c r="AX68" i="23" a="1"/>
  <c r="AX68" i="23" s="1"/>
  <c r="AW68" i="23"/>
  <c r="AW68" i="23" a="1"/>
  <c r="AV68" i="23" a="1"/>
  <c r="AV68" i="23" s="1"/>
  <c r="AU68" i="23"/>
  <c r="AU68" i="23" a="1"/>
  <c r="BN67" i="23"/>
  <c r="BK67" i="23"/>
  <c r="BJ67" i="23"/>
  <c r="BI67" i="23"/>
  <c r="BH67" i="23"/>
  <c r="BG67" i="23"/>
  <c r="BF67" i="23"/>
  <c r="BE67" i="23"/>
  <c r="BD67" i="23"/>
  <c r="BB67" i="23"/>
  <c r="BB67" i="23" a="1"/>
  <c r="BA67" i="23" a="1"/>
  <c r="BA67" i="23" s="1"/>
  <c r="AZ67" i="23" a="1"/>
  <c r="AZ67" i="23" s="1"/>
  <c r="AY67" i="23"/>
  <c r="AY67" i="23" a="1"/>
  <c r="AX67" i="23"/>
  <c r="AX67" i="23" a="1"/>
  <c r="AW67" i="23" a="1"/>
  <c r="AW67" i="23" s="1"/>
  <c r="AV67" i="23"/>
  <c r="AV67" i="23" a="1"/>
  <c r="AU67" i="23"/>
  <c r="AU67" i="23" a="1"/>
  <c r="BN66" i="23"/>
  <c r="BK66" i="23"/>
  <c r="BJ66" i="23"/>
  <c r="BI66" i="23"/>
  <c r="BH66" i="23"/>
  <c r="BG66" i="23"/>
  <c r="BF66" i="23"/>
  <c r="BE66" i="23"/>
  <c r="BD66" i="23"/>
  <c r="BL66" i="23" s="1"/>
  <c r="BB66" i="23"/>
  <c r="BB66" i="23" a="1"/>
  <c r="BA66" i="23" a="1"/>
  <c r="BA66" i="23" s="1"/>
  <c r="AZ66" i="23"/>
  <c r="AZ66" i="23" a="1"/>
  <c r="AY66" i="23" a="1"/>
  <c r="AY66" i="23" s="1"/>
  <c r="AX66" i="23"/>
  <c r="AX66" i="23" a="1"/>
  <c r="AW66" i="23" a="1"/>
  <c r="AW66" i="23" s="1"/>
  <c r="AV66" i="23"/>
  <c r="AV66" i="23" a="1"/>
  <c r="AU66" i="23" a="1"/>
  <c r="AU66" i="23" s="1"/>
  <c r="BN65" i="23"/>
  <c r="BK65" i="23"/>
  <c r="BJ65" i="23"/>
  <c r="BI65" i="23"/>
  <c r="BH65" i="23"/>
  <c r="BG65" i="23"/>
  <c r="BF65" i="23"/>
  <c r="BE65" i="23"/>
  <c r="BD65" i="23"/>
  <c r="BB65" i="23" a="1"/>
  <c r="BB65" i="23" s="1"/>
  <c r="BA65" i="23"/>
  <c r="BA65" i="23" a="1"/>
  <c r="AZ65" i="23"/>
  <c r="AZ65" i="23" a="1"/>
  <c r="AY65" i="23"/>
  <c r="AY65" i="23" a="1"/>
  <c r="AX65" i="23" a="1"/>
  <c r="AX65" i="23" s="1"/>
  <c r="AW65" i="23" a="1"/>
  <c r="AW65" i="23" s="1"/>
  <c r="AV65" i="23"/>
  <c r="AV65" i="23" a="1"/>
  <c r="AU65" i="23"/>
  <c r="AU65" i="23" a="1"/>
  <c r="BN64" i="23"/>
  <c r="BK64" i="23"/>
  <c r="BJ64" i="23"/>
  <c r="BI64" i="23"/>
  <c r="BH64" i="23"/>
  <c r="BG64" i="23"/>
  <c r="BF64" i="23"/>
  <c r="BE64" i="23"/>
  <c r="BD64" i="23"/>
  <c r="BB64" i="23" a="1"/>
  <c r="BB64" i="23" s="1"/>
  <c r="BA64" i="23"/>
  <c r="BA64" i="23" a="1"/>
  <c r="AZ64" i="23" a="1"/>
  <c r="AZ64" i="23" s="1"/>
  <c r="AY64" i="23"/>
  <c r="AY64" i="23" a="1"/>
  <c r="AX64" i="23" a="1"/>
  <c r="AX64" i="23" s="1"/>
  <c r="AW64" i="23"/>
  <c r="AW64" i="23" a="1"/>
  <c r="AV64" i="23"/>
  <c r="AV64" i="23" a="1"/>
  <c r="AU64" i="23"/>
  <c r="AU64" i="23" a="1"/>
  <c r="BN63" i="23"/>
  <c r="BK63" i="23"/>
  <c r="BJ63" i="23"/>
  <c r="BI63" i="23"/>
  <c r="BH63" i="23"/>
  <c r="BG63" i="23"/>
  <c r="BF63" i="23"/>
  <c r="BE63" i="23"/>
  <c r="BD63" i="23"/>
  <c r="BL63" i="23" s="1"/>
  <c r="BB63" i="23" a="1"/>
  <c r="BB63" i="23" s="1"/>
  <c r="BA63" i="23"/>
  <c r="BA63" i="23" a="1"/>
  <c r="AZ63" i="23"/>
  <c r="AZ63" i="23" a="1"/>
  <c r="AY63" i="23" a="1"/>
  <c r="AY63" i="23" s="1"/>
  <c r="AX63" i="23"/>
  <c r="AX63" i="23" a="1"/>
  <c r="AW63" i="23"/>
  <c r="AW63" i="23" a="1"/>
  <c r="AV63" i="23"/>
  <c r="AV63" i="23" a="1"/>
  <c r="AU63" i="23" a="1"/>
  <c r="AU63" i="23" s="1"/>
  <c r="BN62" i="23"/>
  <c r="BK62" i="23"/>
  <c r="BJ62" i="23"/>
  <c r="BI62" i="23"/>
  <c r="BH62" i="23"/>
  <c r="BG62" i="23"/>
  <c r="BF62" i="23"/>
  <c r="BE62" i="23"/>
  <c r="BD62" i="23"/>
  <c r="BL62" i="23" s="1"/>
  <c r="BB62" i="23"/>
  <c r="BB62" i="23" a="1"/>
  <c r="BA62" i="23" a="1"/>
  <c r="BA62" i="23" s="1"/>
  <c r="AZ62" i="23"/>
  <c r="AZ62" i="23" a="1"/>
  <c r="AY62" i="23" a="1"/>
  <c r="AY62" i="23" s="1"/>
  <c r="AX62" i="23"/>
  <c r="AX62" i="23" a="1"/>
  <c r="AW62" i="23" a="1"/>
  <c r="AW62" i="23" s="1"/>
  <c r="AV62" i="23"/>
  <c r="AV62" i="23" a="1"/>
  <c r="AU62" i="23" a="1"/>
  <c r="AU62" i="23" s="1"/>
  <c r="BN61" i="23"/>
  <c r="BK61" i="23"/>
  <c r="BJ61" i="23"/>
  <c r="BI61" i="23"/>
  <c r="BH61" i="23"/>
  <c r="BG61" i="23"/>
  <c r="BF61" i="23"/>
  <c r="BE61" i="23"/>
  <c r="BD61" i="23"/>
  <c r="BL61" i="23" s="1"/>
  <c r="BB61" i="23"/>
  <c r="BB61" i="23" a="1"/>
  <c r="BA61" i="23"/>
  <c r="BA61" i="23" a="1"/>
  <c r="AZ61" i="23" a="1"/>
  <c r="AZ61" i="23" s="1"/>
  <c r="AY61" i="23" a="1"/>
  <c r="AY61" i="23" s="1"/>
  <c r="AX61" i="23"/>
  <c r="AX61" i="23" a="1"/>
  <c r="AW61" i="23"/>
  <c r="AW61" i="23" a="1"/>
  <c r="AV61" i="23" a="1"/>
  <c r="AV61" i="23" s="1"/>
  <c r="AU61" i="23"/>
  <c r="AU61" i="23" a="1"/>
  <c r="BN60" i="23"/>
  <c r="BK60" i="23"/>
  <c r="BJ60" i="23"/>
  <c r="BI60" i="23"/>
  <c r="BH60" i="23"/>
  <c r="BG60" i="23"/>
  <c r="BF60" i="23"/>
  <c r="BE60" i="23"/>
  <c r="BD60" i="23"/>
  <c r="BB60" i="23" a="1"/>
  <c r="BB60" i="23" s="1"/>
  <c r="BA60" i="23"/>
  <c r="BA60" i="23" a="1"/>
  <c r="AZ60" i="23" a="1"/>
  <c r="AZ60" i="23" s="1"/>
  <c r="AY60" i="23"/>
  <c r="AY60" i="23" a="1"/>
  <c r="AX60" i="23" a="1"/>
  <c r="AX60" i="23" s="1"/>
  <c r="AW60" i="23"/>
  <c r="AW60" i="23" a="1"/>
  <c r="AV60" i="23" a="1"/>
  <c r="AV60" i="23" s="1"/>
  <c r="AU60" i="23"/>
  <c r="AU60" i="23" a="1"/>
  <c r="BN59" i="23"/>
  <c r="BK59" i="23"/>
  <c r="BJ59" i="23"/>
  <c r="BI59" i="23"/>
  <c r="BH59" i="23"/>
  <c r="BG59" i="23"/>
  <c r="BF59" i="23"/>
  <c r="BE59" i="23"/>
  <c r="BD59" i="23"/>
  <c r="BB59" i="23"/>
  <c r="BB59" i="23" a="1"/>
  <c r="BA59" i="23" a="1"/>
  <c r="BA59" i="23" s="1"/>
  <c r="AZ59" i="23" a="1"/>
  <c r="AZ59" i="23" s="1"/>
  <c r="AY59" i="23"/>
  <c r="AY59" i="23" a="1"/>
  <c r="AX59" i="23" a="1"/>
  <c r="AX59" i="23" s="1"/>
  <c r="AW59" i="23" a="1"/>
  <c r="AW59" i="23" s="1"/>
  <c r="AV59" i="23"/>
  <c r="AV59" i="23" a="1"/>
  <c r="AU59" i="23"/>
  <c r="AU59" i="23" a="1"/>
  <c r="BN58" i="23"/>
  <c r="BK58" i="23"/>
  <c r="BJ58" i="23"/>
  <c r="BI58" i="23"/>
  <c r="BH58" i="23"/>
  <c r="BG58" i="23"/>
  <c r="BF58" i="23"/>
  <c r="BE58" i="23"/>
  <c r="BD58" i="23"/>
  <c r="BL58" i="23" s="1"/>
  <c r="BB58" i="23"/>
  <c r="BB58" i="23" a="1"/>
  <c r="BA58" i="23" a="1"/>
  <c r="BA58" i="23" s="1"/>
  <c r="AZ58" i="23"/>
  <c r="AZ58" i="23" a="1"/>
  <c r="AY58" i="23" a="1"/>
  <c r="AY58" i="23" s="1"/>
  <c r="AX58" i="23" a="1"/>
  <c r="AX58" i="23" s="1"/>
  <c r="AW58" i="23" a="1"/>
  <c r="AW58" i="23" s="1"/>
  <c r="AV58" i="23"/>
  <c r="AV58" i="23" a="1"/>
  <c r="AU58" i="23" a="1"/>
  <c r="AU58" i="23" s="1"/>
  <c r="BN57" i="23"/>
  <c r="BK57" i="23"/>
  <c r="BJ57" i="23"/>
  <c r="BI57" i="23"/>
  <c r="BH57" i="23"/>
  <c r="BG57" i="23"/>
  <c r="BF57" i="23"/>
  <c r="BE57" i="23"/>
  <c r="BD57" i="23"/>
  <c r="BL57" i="23" s="1"/>
  <c r="BB57" i="23" a="1"/>
  <c r="BB57" i="23" s="1"/>
  <c r="BA57" i="23" a="1"/>
  <c r="BA57" i="23" s="1"/>
  <c r="AZ57" i="23"/>
  <c r="AZ57" i="23" a="1"/>
  <c r="AY57" i="23" a="1"/>
  <c r="AY57" i="23" s="1"/>
  <c r="AX57" i="23" a="1"/>
  <c r="AX57" i="23" s="1"/>
  <c r="AW57" i="23"/>
  <c r="AW57" i="23" a="1"/>
  <c r="AV57" i="23"/>
  <c r="AV57" i="23" a="1"/>
  <c r="AU57" i="23"/>
  <c r="AU57" i="23" a="1"/>
  <c r="BN56" i="23"/>
  <c r="BK56" i="23"/>
  <c r="BJ56" i="23"/>
  <c r="BI56" i="23"/>
  <c r="BH56" i="23"/>
  <c r="BG56" i="23"/>
  <c r="BF56" i="23"/>
  <c r="BE56" i="23"/>
  <c r="BD56" i="23"/>
  <c r="BL56" i="23" s="1"/>
  <c r="BB56" i="23" a="1"/>
  <c r="BB56" i="23" s="1"/>
  <c r="BA56" i="23"/>
  <c r="BA56" i="23" a="1"/>
  <c r="AZ56" i="23" a="1"/>
  <c r="AZ56" i="23" s="1"/>
  <c r="AY56" i="23" a="1"/>
  <c r="AY56" i="23" s="1"/>
  <c r="AX56" i="23" a="1"/>
  <c r="AX56" i="23" s="1"/>
  <c r="AW56" i="23"/>
  <c r="AW56" i="23" a="1"/>
  <c r="AV56" i="23"/>
  <c r="AV56" i="23" a="1"/>
  <c r="AU56" i="23"/>
  <c r="AU56" i="23" a="1"/>
  <c r="BN55" i="23"/>
  <c r="BK55" i="23"/>
  <c r="BJ55" i="23"/>
  <c r="BI55" i="23"/>
  <c r="BH55" i="23"/>
  <c r="BG55" i="23"/>
  <c r="BF55" i="23"/>
  <c r="BE55" i="23"/>
  <c r="BD55" i="23"/>
  <c r="BL55" i="23" s="1"/>
  <c r="BB55" i="23"/>
  <c r="BB55" i="23" a="1"/>
  <c r="BA55" i="23"/>
  <c r="BA55" i="23" a="1"/>
  <c r="AZ55" i="23"/>
  <c r="AZ55" i="23" a="1"/>
  <c r="AY55" i="23" a="1"/>
  <c r="AY55" i="23" s="1"/>
  <c r="AX55" i="23" a="1"/>
  <c r="AX55" i="23" s="1"/>
  <c r="AW55" i="23"/>
  <c r="AW55" i="23" a="1"/>
  <c r="AV55" i="23" a="1"/>
  <c r="AV55" i="23" s="1"/>
  <c r="AU55" i="23" a="1"/>
  <c r="AU55" i="23" s="1"/>
  <c r="BN54" i="23"/>
  <c r="BK54" i="23"/>
  <c r="BJ54" i="23"/>
  <c r="BI54" i="23"/>
  <c r="BH54" i="23"/>
  <c r="BG54" i="23"/>
  <c r="BF54" i="23"/>
  <c r="BE54" i="23"/>
  <c r="BD54" i="23"/>
  <c r="BL54" i="23" s="1"/>
  <c r="BB54" i="23"/>
  <c r="BB54" i="23" a="1"/>
  <c r="BA54" i="23" a="1"/>
  <c r="BA54" i="23" s="1"/>
  <c r="AZ54" i="23" a="1"/>
  <c r="AZ54" i="23" s="1"/>
  <c r="AY54" i="23" a="1"/>
  <c r="AY54" i="23" s="1"/>
  <c r="AX54" i="23"/>
  <c r="AX54" i="23" a="1"/>
  <c r="AW54" i="23"/>
  <c r="AW54" i="23" a="1"/>
  <c r="AV54" i="23" a="1"/>
  <c r="AV54" i="23" s="1"/>
  <c r="AU54" i="23" a="1"/>
  <c r="AU54" i="23" s="1"/>
  <c r="BN53" i="23"/>
  <c r="BK53" i="23"/>
  <c r="BJ53" i="23"/>
  <c r="BI53" i="23"/>
  <c r="BH53" i="23"/>
  <c r="BG53" i="23"/>
  <c r="BF53" i="23"/>
  <c r="BE53" i="23"/>
  <c r="BD53" i="23"/>
  <c r="BL53" i="23" s="1"/>
  <c r="BB53" i="23"/>
  <c r="BB53" i="23" a="1"/>
  <c r="BA53" i="23" a="1"/>
  <c r="BA53" i="23" s="1"/>
  <c r="AZ53" i="23" a="1"/>
  <c r="AZ53" i="23" s="1"/>
  <c r="AY53" i="23" a="1"/>
  <c r="AY53" i="23" s="1"/>
  <c r="AX53" i="23" a="1"/>
  <c r="AX53" i="23" s="1"/>
  <c r="AW53" i="23" a="1"/>
  <c r="AW53" i="23" s="1"/>
  <c r="AV53" i="23" a="1"/>
  <c r="AV53" i="23" s="1"/>
  <c r="AU53" i="23" a="1"/>
  <c r="AU53" i="23" s="1"/>
  <c r="BN52" i="23"/>
  <c r="BK52" i="23"/>
  <c r="BJ52" i="23"/>
  <c r="BI52" i="23"/>
  <c r="BH52" i="23"/>
  <c r="BG52" i="23"/>
  <c r="BF52" i="23"/>
  <c r="BE52" i="23"/>
  <c r="BD52" i="23"/>
  <c r="BL52" i="23" s="1"/>
  <c r="BB52" i="23"/>
  <c r="BB52" i="23" a="1"/>
  <c r="BA52" i="23"/>
  <c r="BA52" i="23" a="1"/>
  <c r="AZ52" i="23" a="1"/>
  <c r="AZ52" i="23" s="1"/>
  <c r="AY52" i="23"/>
  <c r="AY52" i="23" a="1"/>
  <c r="AX52" i="23"/>
  <c r="AX52" i="23" a="1"/>
  <c r="AW52" i="23"/>
  <c r="AW52" i="23" a="1"/>
  <c r="AV52" i="23" a="1"/>
  <c r="AV52" i="23" s="1"/>
  <c r="AU52" i="23"/>
  <c r="AU52" i="23" a="1"/>
  <c r="BN51" i="23"/>
  <c r="BK51" i="23"/>
  <c r="BJ51" i="23"/>
  <c r="BI51" i="23"/>
  <c r="BH51" i="23"/>
  <c r="BG51" i="23"/>
  <c r="BF51" i="23"/>
  <c r="BE51" i="23"/>
  <c r="BD51" i="23"/>
  <c r="BL51" i="23" s="1"/>
  <c r="BB51" i="23" a="1"/>
  <c r="BB51" i="23" s="1"/>
  <c r="BA51" i="23" a="1"/>
  <c r="BA51" i="23" s="1"/>
  <c r="AZ51" i="23" a="1"/>
  <c r="AZ51" i="23" s="1"/>
  <c r="AY51" i="23" a="1"/>
  <c r="AY51" i="23" s="1"/>
  <c r="AX51" i="23" a="1"/>
  <c r="AX51" i="23" s="1"/>
  <c r="AW51" i="23" a="1"/>
  <c r="AW51" i="23" s="1"/>
  <c r="AV51" i="23" a="1"/>
  <c r="AV51" i="23" s="1"/>
  <c r="AU51" i="23" a="1"/>
  <c r="AU51" i="23" s="1"/>
  <c r="BN50" i="23"/>
  <c r="BK50" i="23"/>
  <c r="BJ50" i="23"/>
  <c r="BI50" i="23"/>
  <c r="BH50" i="23"/>
  <c r="BG50" i="23"/>
  <c r="BF50" i="23"/>
  <c r="BE50" i="23"/>
  <c r="BD50" i="23"/>
  <c r="BL50" i="23" s="1"/>
  <c r="BB50" i="23"/>
  <c r="BB50" i="23" a="1"/>
  <c r="BA50" i="23" a="1"/>
  <c r="BA50" i="23" s="1"/>
  <c r="AZ50" i="23"/>
  <c r="AZ50" i="23" a="1"/>
  <c r="AY50" i="23"/>
  <c r="AY50" i="23" a="1"/>
  <c r="AX50" i="23"/>
  <c r="AX50" i="23" a="1"/>
  <c r="AW50" i="23" a="1"/>
  <c r="AW50" i="23" s="1"/>
  <c r="AV50" i="23"/>
  <c r="AV50" i="23" a="1"/>
  <c r="AU50" i="23"/>
  <c r="AU50" i="23" a="1"/>
  <c r="BN49" i="23"/>
  <c r="BK49" i="23"/>
  <c r="BJ49" i="23"/>
  <c r="BI49" i="23"/>
  <c r="BH49" i="23"/>
  <c r="BG49" i="23"/>
  <c r="BF49" i="23"/>
  <c r="BE49" i="23"/>
  <c r="BD49" i="23"/>
  <c r="BL49" i="23" s="1"/>
  <c r="BB49" i="23" a="1"/>
  <c r="BB49" i="23" s="1"/>
  <c r="BA49" i="23" a="1"/>
  <c r="BA49" i="23" s="1"/>
  <c r="AZ49" i="23" a="1"/>
  <c r="AZ49" i="23" s="1"/>
  <c r="AY49" i="23" a="1"/>
  <c r="AY49" i="23" s="1"/>
  <c r="AX49" i="23" a="1"/>
  <c r="AX49" i="23" s="1"/>
  <c r="AW49" i="23" a="1"/>
  <c r="AW49" i="23" s="1"/>
  <c r="AV49" i="23" a="1"/>
  <c r="AV49" i="23" s="1"/>
  <c r="AU49" i="23" a="1"/>
  <c r="AU49" i="23" s="1"/>
  <c r="BN48" i="23"/>
  <c r="BK48" i="23"/>
  <c r="BJ48" i="23"/>
  <c r="BI48" i="23"/>
  <c r="BH48" i="23"/>
  <c r="BG48" i="23"/>
  <c r="BF48" i="23"/>
  <c r="BE48" i="23"/>
  <c r="BD48" i="23"/>
  <c r="BL48" i="23" s="1"/>
  <c r="BB48" i="23" a="1"/>
  <c r="BB48" i="23" s="1"/>
  <c r="BA48" i="23"/>
  <c r="BA48" i="23" a="1"/>
  <c r="AZ48" i="23"/>
  <c r="AZ48" i="23" a="1"/>
  <c r="AY48" i="23"/>
  <c r="AY48" i="23" a="1"/>
  <c r="AX48" i="23" a="1"/>
  <c r="AX48" i="23" s="1"/>
  <c r="AW48" i="23"/>
  <c r="AW48" i="23" a="1"/>
  <c r="AV48" i="23"/>
  <c r="AV48" i="23" a="1"/>
  <c r="AU48" i="23"/>
  <c r="AU48" i="23" a="1"/>
  <c r="AU44" i="23"/>
  <c r="AU44" i="23" a="1"/>
  <c r="AU43" i="23"/>
  <c r="AU43" i="23" a="1"/>
  <c r="AU42" i="23"/>
  <c r="AU42" i="23" a="1"/>
  <c r="AU41" i="23"/>
  <c r="AU41" i="23" a="1"/>
  <c r="BE40" i="23"/>
  <c r="AU40" i="23" a="1"/>
  <c r="AU40" i="23" s="1"/>
  <c r="AU45" i="23" s="1"/>
  <c r="U40" i="23" s="1"/>
  <c r="BE39" i="23"/>
  <c r="BE38" i="23"/>
  <c r="BE37" i="23"/>
  <c r="BE36" i="23"/>
  <c r="BE41" i="23" s="1"/>
  <c r="I32" i="23"/>
  <c r="BG31" i="23"/>
  <c r="BE31" i="23"/>
  <c r="O31" i="23"/>
  <c r="I31" i="23" s="1"/>
  <c r="N31" i="23"/>
  <c r="M31" i="23"/>
  <c r="L31" i="23"/>
  <c r="BJ30" i="23"/>
  <c r="BI30" i="23"/>
  <c r="BH30" i="23"/>
  <c r="BG30" i="23"/>
  <c r="AZ30" i="23"/>
  <c r="AW30" i="23"/>
  <c r="K30" i="23"/>
  <c r="BB30" i="23" s="1"/>
  <c r="BJ29" i="23"/>
  <c r="BI29" i="23"/>
  <c r="BH29" i="23"/>
  <c r="BG29" i="23"/>
  <c r="AZ29" i="23"/>
  <c r="AW29" i="23"/>
  <c r="K29" i="23"/>
  <c r="BB29" i="23" s="1"/>
  <c r="BJ28" i="23"/>
  <c r="BI28" i="23"/>
  <c r="BH28" i="23"/>
  <c r="BG28" i="23"/>
  <c r="AZ28" i="23"/>
  <c r="K28" i="23"/>
  <c r="BB28" i="23" s="1"/>
  <c r="BJ27" i="23"/>
  <c r="BI27" i="23"/>
  <c r="BH27" i="23"/>
  <c r="BG27" i="23"/>
  <c r="AZ27" i="23"/>
  <c r="K27" i="23"/>
  <c r="BB27" i="23" s="1"/>
  <c r="BJ26" i="23"/>
  <c r="BI26" i="23"/>
  <c r="BH26" i="23"/>
  <c r="BG26" i="23"/>
  <c r="AZ26" i="23"/>
  <c r="K26" i="23"/>
  <c r="BB26" i="23" s="1"/>
  <c r="O24" i="23"/>
  <c r="N24" i="23"/>
  <c r="M24" i="23"/>
  <c r="L24" i="23"/>
  <c r="I24" i="23" s="1"/>
  <c r="BK23" i="23"/>
  <c r="BJ23" i="23"/>
  <c r="BI23" i="23"/>
  <c r="BH23" i="23"/>
  <c r="BG23" i="23"/>
  <c r="BE23" i="23"/>
  <c r="BC23" i="23"/>
  <c r="BA23" i="23"/>
  <c r="AW23" i="23"/>
  <c r="AV23" i="23"/>
  <c r="AU23" i="23"/>
  <c r="P23" i="23"/>
  <c r="K23" i="23"/>
  <c r="BB23" i="23" s="1"/>
  <c r="BK22" i="23"/>
  <c r="BJ22" i="23"/>
  <c r="BI22" i="23"/>
  <c r="BH22" i="23"/>
  <c r="BG22" i="23"/>
  <c r="BE22" i="23"/>
  <c r="BC22" i="23"/>
  <c r="BA22" i="23"/>
  <c r="AW22" i="23"/>
  <c r="AV22" i="23"/>
  <c r="AU22" i="23"/>
  <c r="P22" i="23"/>
  <c r="K22" i="23"/>
  <c r="BB22" i="23" s="1"/>
  <c r="BK21" i="23"/>
  <c r="BJ21" i="23"/>
  <c r="BI21" i="23"/>
  <c r="BH21" i="23"/>
  <c r="BG21" i="23"/>
  <c r="BE21" i="23"/>
  <c r="BC21" i="23"/>
  <c r="BA21" i="23"/>
  <c r="AW21" i="23"/>
  <c r="AV21" i="23"/>
  <c r="AU21" i="23"/>
  <c r="P21" i="23"/>
  <c r="K21" i="23"/>
  <c r="BB21" i="23" s="1"/>
  <c r="BK20" i="23"/>
  <c r="BJ20" i="23"/>
  <c r="BI20" i="23"/>
  <c r="BH20" i="23"/>
  <c r="BG20" i="23"/>
  <c r="BC20" i="23"/>
  <c r="BA20" i="23"/>
  <c r="AW20" i="23"/>
  <c r="AV20" i="23"/>
  <c r="AU20" i="23"/>
  <c r="K20" i="23"/>
  <c r="BE20" i="23" s="1"/>
  <c r="P20" i="23" s="1"/>
  <c r="BK19" i="23"/>
  <c r="BJ19" i="23"/>
  <c r="BI19" i="23"/>
  <c r="BH19" i="23"/>
  <c r="BG19" i="23"/>
  <c r="BC19" i="23"/>
  <c r="BA19" i="23"/>
  <c r="AW19" i="23"/>
  <c r="AV19" i="23"/>
  <c r="K19" i="23"/>
  <c r="BE19" i="23" s="1"/>
  <c r="P19" i="23" s="1"/>
  <c r="BK18" i="23"/>
  <c r="BJ18" i="23"/>
  <c r="BI18" i="23"/>
  <c r="BH18" i="23"/>
  <c r="BG18" i="23"/>
  <c r="BC18" i="23"/>
  <c r="BA18" i="23"/>
  <c r="AW18" i="23"/>
  <c r="AV18" i="23"/>
  <c r="K18" i="23"/>
  <c r="BE18" i="23" s="1"/>
  <c r="P18" i="23" s="1"/>
  <c r="BK17" i="23"/>
  <c r="BJ17" i="23"/>
  <c r="BI17" i="23"/>
  <c r="BH17" i="23"/>
  <c r="BG17" i="23"/>
  <c r="BC17" i="23"/>
  <c r="BA17" i="23"/>
  <c r="AW17" i="23"/>
  <c r="AV17" i="23"/>
  <c r="K17" i="23"/>
  <c r="BE17" i="23" s="1"/>
  <c r="P17" i="23" s="1"/>
  <c r="BK16" i="23"/>
  <c r="BJ16" i="23"/>
  <c r="BI16" i="23"/>
  <c r="BH16" i="23"/>
  <c r="BG16" i="23"/>
  <c r="BC16" i="23"/>
  <c r="BA16" i="23"/>
  <c r="AW16" i="23"/>
  <c r="AV16" i="23"/>
  <c r="K16" i="23"/>
  <c r="BE16" i="23" s="1"/>
  <c r="P16" i="23" s="1"/>
  <c r="BK15" i="23"/>
  <c r="BJ15" i="23"/>
  <c r="BI15" i="23"/>
  <c r="BH15" i="23"/>
  <c r="BG15" i="23"/>
  <c r="BC15" i="23"/>
  <c r="BA15" i="23"/>
  <c r="AW15" i="23"/>
  <c r="AV15" i="23"/>
  <c r="K15" i="23"/>
  <c r="BE15" i="23" s="1"/>
  <c r="P15" i="23" s="1"/>
  <c r="BK14" i="23"/>
  <c r="BJ14" i="23"/>
  <c r="BI14" i="23"/>
  <c r="BH14" i="23"/>
  <c r="BG14" i="23"/>
  <c r="BC14" i="23"/>
  <c r="BA14" i="23"/>
  <c r="AW14" i="23"/>
  <c r="AV14" i="23"/>
  <c r="K14" i="23"/>
  <c r="BK30" i="23" s="1"/>
  <c r="BK13" i="23"/>
  <c r="BJ13" i="23"/>
  <c r="BI13" i="23"/>
  <c r="BH13" i="23"/>
  <c r="BG13" i="23"/>
  <c r="BC13" i="23"/>
  <c r="BA13" i="23"/>
  <c r="AW13" i="23"/>
  <c r="AV13" i="23"/>
  <c r="K13" i="23"/>
  <c r="BK29" i="23" s="1"/>
  <c r="BK12" i="23"/>
  <c r="BJ12" i="23"/>
  <c r="BI12" i="23"/>
  <c r="BH12" i="23"/>
  <c r="BG12" i="23"/>
  <c r="BC12" i="23"/>
  <c r="BA12" i="23"/>
  <c r="AW12" i="23"/>
  <c r="AV12" i="23"/>
  <c r="K12" i="23"/>
  <c r="BK28" i="23" s="1"/>
  <c r="BJ11" i="23"/>
  <c r="BI11" i="23"/>
  <c r="BH11" i="23"/>
  <c r="BG11" i="23"/>
  <c r="BE11" i="23"/>
  <c r="P11" i="23" s="1"/>
  <c r="AW11" i="23"/>
  <c r="AU11" i="23"/>
  <c r="K11" i="23"/>
  <c r="BK27" i="23" s="1"/>
  <c r="BP10" i="23"/>
  <c r="BO10" i="23"/>
  <c r="BN10" i="23"/>
  <c r="BM10" i="23"/>
  <c r="BQ10" i="23" s="1"/>
  <c r="BQ11" i="23" s="1"/>
  <c r="BK10" i="23"/>
  <c r="BJ10" i="23"/>
  <c r="BI10" i="23"/>
  <c r="BH10" i="23"/>
  <c r="BG10" i="23"/>
  <c r="BE10" i="23"/>
  <c r="BC10" i="23"/>
  <c r="BA10" i="23"/>
  <c r="AZ10" i="23"/>
  <c r="AX10" i="23"/>
  <c r="AU10" i="23"/>
  <c r="P10" i="23"/>
  <c r="K10" i="23"/>
  <c r="BK26" i="23" s="1"/>
  <c r="BF6" i="23"/>
  <c r="BO57" i="23" l="1" a="1"/>
  <c r="BO57" i="23" s="1"/>
  <c r="AM57" i="23"/>
  <c r="BO66" i="23" a="1"/>
  <c r="BO66" i="23" s="1"/>
  <c r="AM66" i="23"/>
  <c r="AM77" i="23"/>
  <c r="BO77" i="23" a="1"/>
  <c r="BO77" i="23" s="1"/>
  <c r="BO90" i="23" a="1"/>
  <c r="BO90" i="23" s="1"/>
  <c r="AM90" i="23"/>
  <c r="BK31" i="23"/>
  <c r="BL31" i="23" s="1"/>
  <c r="BO54" i="23" a="1"/>
  <c r="BO54" i="23" s="1"/>
  <c r="AM54" i="23"/>
  <c r="BO62" i="23" a="1"/>
  <c r="BO62" i="23" s="1"/>
  <c r="AM62" i="23"/>
  <c r="AM69" i="23"/>
  <c r="BO69" i="23" a="1"/>
  <c r="BO69" i="23" s="1"/>
  <c r="AM93" i="23"/>
  <c r="BO93" i="23" a="1"/>
  <c r="BO93" i="23" s="1"/>
  <c r="BO98" i="23" a="1"/>
  <c r="BO98" i="23" s="1"/>
  <c r="AM98" i="23"/>
  <c r="BO95" i="23" a="1"/>
  <c r="BO95" i="23" s="1"/>
  <c r="AM95" i="23"/>
  <c r="BO48" i="23" a="1"/>
  <c r="BO48" i="23" s="1"/>
  <c r="AM48" i="23"/>
  <c r="AM52" i="23"/>
  <c r="BO52" i="23" a="1"/>
  <c r="BO52" i="23" s="1"/>
  <c r="AM56" i="23"/>
  <c r="BO56" i="23" a="1"/>
  <c r="BO56" i="23" s="1"/>
  <c r="BO87" i="23" a="1"/>
  <c r="BO87" i="23" s="1"/>
  <c r="AM87" i="23"/>
  <c r="BO50" i="23" a="1"/>
  <c r="BO50" i="23" s="1"/>
  <c r="AM50" i="23"/>
  <c r="AM49" i="23"/>
  <c r="BO49" i="23" a="1"/>
  <c r="BO49" i="23" s="1"/>
  <c r="BO51" i="23" a="1"/>
  <c r="BO51" i="23" s="1"/>
  <c r="AM51" i="23"/>
  <c r="BO58" i="23" a="1"/>
  <c r="BO58" i="23" s="1"/>
  <c r="AM58" i="23"/>
  <c r="AM61" i="23"/>
  <c r="BO61" i="23" a="1"/>
  <c r="BO61" i="23" s="1"/>
  <c r="BO79" i="23" a="1"/>
  <c r="BO79" i="23" s="1"/>
  <c r="AM79" i="23"/>
  <c r="BO106" i="23" a="1"/>
  <c r="BO106" i="23" s="1"/>
  <c r="AM106" i="23"/>
  <c r="BO53" i="23" a="1"/>
  <c r="BO53" i="23" s="1"/>
  <c r="AM53" i="23"/>
  <c r="BO71" i="23" a="1"/>
  <c r="BO71" i="23" s="1"/>
  <c r="AM71" i="23"/>
  <c r="BK24" i="23"/>
  <c r="BL24" i="23" s="1"/>
  <c r="BO55" i="23" a="1"/>
  <c r="BO55" i="23" s="1"/>
  <c r="AM55" i="23"/>
  <c r="BO82" i="23" a="1"/>
  <c r="BO82" i="23" s="1"/>
  <c r="AM82" i="23"/>
  <c r="AM101" i="23"/>
  <c r="BO101" i="23" a="1"/>
  <c r="BO101" i="23" s="1"/>
  <c r="AM109" i="23"/>
  <c r="BO109" i="23" a="1"/>
  <c r="BO109" i="23" s="1"/>
  <c r="BG41" i="23"/>
  <c r="R40" i="23"/>
  <c r="BO63" i="23" a="1"/>
  <c r="BO63" i="23" s="1"/>
  <c r="AM63" i="23"/>
  <c r="BO74" i="23" a="1"/>
  <c r="BO74" i="23" s="1"/>
  <c r="AM74" i="23"/>
  <c r="AM85" i="23"/>
  <c r="BO85" i="23" a="1"/>
  <c r="BO85" i="23" s="1"/>
  <c r="BO103" i="23" a="1"/>
  <c r="BO103" i="23" s="1"/>
  <c r="AM103" i="23"/>
  <c r="AX11" i="23"/>
  <c r="BC26" i="23"/>
  <c r="BC27" i="23"/>
  <c r="BC28" i="23"/>
  <c r="BC29" i="23"/>
  <c r="BC30" i="23"/>
  <c r="BL59" i="23"/>
  <c r="BL67" i="23"/>
  <c r="BO80" i="23" a="1"/>
  <c r="BO80" i="23" s="1"/>
  <c r="BL81" i="23"/>
  <c r="BL83" i="23"/>
  <c r="BO99" i="23" a="1"/>
  <c r="BO99" i="23" s="1"/>
  <c r="BL100" i="23"/>
  <c r="AV10" i="23"/>
  <c r="AZ11" i="23"/>
  <c r="AX12" i="23"/>
  <c r="AX13" i="23"/>
  <c r="AX14" i="23"/>
  <c r="AX15" i="23"/>
  <c r="AX16" i="23"/>
  <c r="AX17" i="23"/>
  <c r="AX18" i="23"/>
  <c r="AX19" i="23"/>
  <c r="AX20" i="23"/>
  <c r="AX21" i="23"/>
  <c r="AX22" i="23"/>
  <c r="AX23" i="23"/>
  <c r="AU26" i="23"/>
  <c r="BE26" i="23"/>
  <c r="P26" i="23" s="1"/>
  <c r="AU27" i="23"/>
  <c r="BE27" i="23"/>
  <c r="P27" i="23" s="1"/>
  <c r="AU28" i="23"/>
  <c r="BE28" i="23"/>
  <c r="P28" i="23" s="1"/>
  <c r="AU29" i="23"/>
  <c r="BE29" i="23"/>
  <c r="P29" i="23" s="1"/>
  <c r="AU30" i="23"/>
  <c r="BE30" i="23"/>
  <c r="P30" i="23" s="1"/>
  <c r="BL96" i="23"/>
  <c r="BL97" i="23"/>
  <c r="BL108" i="23"/>
  <c r="AW10" i="23"/>
  <c r="BA11" i="23"/>
  <c r="BK11" i="23"/>
  <c r="AZ12" i="23"/>
  <c r="AZ13" i="23"/>
  <c r="AZ14" i="23"/>
  <c r="AZ15" i="23"/>
  <c r="AZ16" i="23"/>
  <c r="AZ17" i="23"/>
  <c r="AZ18" i="23"/>
  <c r="AZ19" i="23"/>
  <c r="AZ20" i="23"/>
  <c r="AZ21" i="23"/>
  <c r="AZ22" i="23"/>
  <c r="AZ23" i="23"/>
  <c r="AV26" i="23"/>
  <c r="AV27" i="23"/>
  <c r="AV28" i="23"/>
  <c r="AV29" i="23"/>
  <c r="AV30" i="23"/>
  <c r="BL60" i="23"/>
  <c r="BL68" i="23"/>
  <c r="BL70" i="23"/>
  <c r="BL84" i="23"/>
  <c r="BL86" i="23"/>
  <c r="BL88" i="23"/>
  <c r="BL91" i="23"/>
  <c r="BL94" i="23"/>
  <c r="BL105" i="23"/>
  <c r="AW26" i="23"/>
  <c r="AW27" i="23"/>
  <c r="AW28" i="23"/>
  <c r="BN110" i="23"/>
  <c r="O25" i="23" s="1"/>
  <c r="BL89" i="23"/>
  <c r="BB11" i="23"/>
  <c r="BC11" i="23"/>
  <c r="BB12" i="23"/>
  <c r="BB13" i="23"/>
  <c r="BB14" i="23"/>
  <c r="BB15" i="23"/>
  <c r="BB16" i="23"/>
  <c r="BB17" i="23"/>
  <c r="BB18" i="23"/>
  <c r="BB19" i="23"/>
  <c r="BB20" i="23"/>
  <c r="AX26" i="23"/>
  <c r="AX27" i="23"/>
  <c r="AX28" i="23"/>
  <c r="AX29" i="23"/>
  <c r="AX30" i="23"/>
  <c r="BO72" i="23" a="1"/>
  <c r="BO72" i="23" s="1"/>
  <c r="BL73" i="23"/>
  <c r="BL75" i="23"/>
  <c r="BL104" i="23"/>
  <c r="AM92" i="23"/>
  <c r="BL102" i="23"/>
  <c r="BB10" i="23"/>
  <c r="AV11" i="23"/>
  <c r="AU12" i="23"/>
  <c r="BE12" i="23"/>
  <c r="P12" i="23" s="1"/>
  <c r="AU13" i="23"/>
  <c r="BE13" i="23"/>
  <c r="P13" i="23" s="1"/>
  <c r="AU14" i="23"/>
  <c r="BE14" i="23"/>
  <c r="P14" i="23" s="1"/>
  <c r="AU15" i="23"/>
  <c r="AU16" i="23"/>
  <c r="AU17" i="23"/>
  <c r="AU18" i="23"/>
  <c r="AU19" i="23"/>
  <c r="BA26" i="23"/>
  <c r="BA27" i="23"/>
  <c r="BA28" i="23"/>
  <c r="BA29" i="23"/>
  <c r="BA30" i="23"/>
  <c r="BL64" i="23"/>
  <c r="BL76" i="23"/>
  <c r="BL78" i="23"/>
  <c r="BL107" i="23"/>
  <c r="BL65" i="23"/>
  <c r="AM104" i="23" l="1"/>
  <c r="BO104" i="23" a="1"/>
  <c r="BO104" i="23" s="1"/>
  <c r="BO68" i="23" a="1"/>
  <c r="BO68" i="23" s="1"/>
  <c r="AM68" i="23"/>
  <c r="BO78" i="23" a="1"/>
  <c r="BO78" i="23" s="1"/>
  <c r="AM78" i="23"/>
  <c r="BO60" i="23" a="1"/>
  <c r="BO60" i="23" s="1"/>
  <c r="AM60" i="23"/>
  <c r="BO100" i="23" a="1"/>
  <c r="BO100" i="23" s="1"/>
  <c r="AM100" i="23"/>
  <c r="AM64" i="23"/>
  <c r="BO64" i="23" a="1"/>
  <c r="BO64" i="23" s="1"/>
  <c r="AM91" i="23"/>
  <c r="BO91" i="23" a="1"/>
  <c r="BO91" i="23" s="1"/>
  <c r="AM83" i="23"/>
  <c r="BO83" i="23" a="1"/>
  <c r="BO83" i="23" s="1"/>
  <c r="BO76" i="23" a="1"/>
  <c r="BO76" i="23" s="1"/>
  <c r="AM76" i="23"/>
  <c r="BO89" i="23" a="1"/>
  <c r="BO89" i="23" s="1"/>
  <c r="AM89" i="23"/>
  <c r="AM88" i="23"/>
  <c r="BO88" i="23" a="1"/>
  <c r="BO88" i="23" s="1"/>
  <c r="BO81" i="23" a="1"/>
  <c r="BO81" i="23" s="1"/>
  <c r="AM81" i="23"/>
  <c r="BO73" i="23" a="1"/>
  <c r="BO73" i="23" s="1"/>
  <c r="AM73" i="23"/>
  <c r="BO86" i="23" a="1"/>
  <c r="BO86" i="23" s="1"/>
  <c r="AM86" i="23"/>
  <c r="AM107" i="23"/>
  <c r="BO107" i="23" a="1"/>
  <c r="BO107" i="23" s="1"/>
  <c r="AM96" i="23"/>
  <c r="BO96" i="23" a="1"/>
  <c r="BO96" i="23" s="1"/>
  <c r="BO94" i="23" a="1"/>
  <c r="BO94" i="23" s="1"/>
  <c r="AM94" i="23"/>
  <c r="BO102" i="23" a="1"/>
  <c r="BO102" i="23" s="1"/>
  <c r="AM102" i="23"/>
  <c r="BO108" i="23" a="1"/>
  <c r="BO108" i="23" s="1"/>
  <c r="AM108" i="23"/>
  <c r="AM75" i="23"/>
  <c r="BO75" i="23" a="1"/>
  <c r="BO75" i="23" s="1"/>
  <c r="BO105" i="23" a="1"/>
  <c r="BO105" i="23" s="1"/>
  <c r="AM105" i="23"/>
  <c r="BO84" i="23" a="1"/>
  <c r="BO84" i="23" s="1"/>
  <c r="AM84" i="23"/>
  <c r="BO67" i="23" a="1"/>
  <c r="BO67" i="23" s="1"/>
  <c r="AM67" i="23"/>
  <c r="BO65" i="23" a="1"/>
  <c r="BO65" i="23" s="1"/>
  <c r="AM65" i="23"/>
  <c r="BO70" i="23" a="1"/>
  <c r="BO70" i="23" s="1"/>
  <c r="AM70" i="23"/>
  <c r="BO97" i="23" a="1"/>
  <c r="BO97" i="23" s="1"/>
  <c r="AM97" i="23"/>
  <c r="BO59" i="23" a="1"/>
  <c r="BO59" i="23" s="1"/>
  <c r="BO110" i="23" s="1"/>
  <c r="O32" i="23" s="1"/>
  <c r="K34" i="23" s="1"/>
  <c r="AM59" i="23"/>
  <c r="AL110" i="23" s="1"/>
  <c r="BE24" i="23"/>
  <c r="I25" i="23" l="1"/>
  <c r="BG24" i="23"/>
  <c r="BG34" i="23" s="1"/>
  <c r="K33" i="23" s="1"/>
  <c r="BN129" i="20" l="1"/>
  <c r="B128" i="20"/>
  <c r="A128" i="20"/>
  <c r="B127" i="20"/>
  <c r="A127" i="20"/>
  <c r="B126" i="20"/>
  <c r="A126" i="20"/>
  <c r="B125" i="20"/>
  <c r="A125" i="20"/>
  <c r="B124" i="20"/>
  <c r="A124" i="20"/>
  <c r="B123" i="20"/>
  <c r="A123" i="20"/>
  <c r="B122" i="20"/>
  <c r="A122" i="20"/>
  <c r="B121" i="20"/>
  <c r="A121" i="20"/>
  <c r="B120" i="20"/>
  <c r="A120" i="20"/>
  <c r="B119" i="20"/>
  <c r="A119" i="20"/>
  <c r="B118" i="20"/>
  <c r="A118" i="20"/>
  <c r="B117" i="20"/>
  <c r="A117" i="20"/>
  <c r="B116" i="20"/>
  <c r="A116" i="20"/>
  <c r="B115" i="20"/>
  <c r="A115" i="20"/>
  <c r="B114" i="20"/>
  <c r="A114" i="20"/>
  <c r="B113" i="20"/>
  <c r="A113" i="20"/>
  <c r="B112" i="20"/>
  <c r="A112" i="20"/>
  <c r="B111" i="20"/>
  <c r="A111" i="20"/>
  <c r="B110" i="20"/>
  <c r="A110" i="20"/>
  <c r="B109" i="20"/>
  <c r="A109" i="20"/>
  <c r="B108" i="20"/>
  <c r="A108" i="20"/>
  <c r="B107" i="20"/>
  <c r="A107" i="20"/>
  <c r="B106" i="20"/>
  <c r="A106" i="20"/>
  <c r="B105" i="20"/>
  <c r="A105" i="20"/>
  <c r="B104" i="20"/>
  <c r="A104" i="20"/>
  <c r="B103" i="20"/>
  <c r="A103" i="20"/>
  <c r="B102" i="20"/>
  <c r="A102" i="20"/>
  <c r="B101" i="20"/>
  <c r="A101" i="20"/>
  <c r="B100" i="20"/>
  <c r="A100" i="20"/>
  <c r="B99" i="20"/>
  <c r="A99" i="20"/>
  <c r="B98" i="20"/>
  <c r="A98" i="20"/>
  <c r="B97" i="20"/>
  <c r="A97" i="20"/>
  <c r="CT81" i="20"/>
  <c r="CV81" i="20" s="1"/>
  <c r="CR81" i="20"/>
  <c r="CP81" i="20"/>
  <c r="CN81" i="20"/>
  <c r="CG81" i="20" a="1"/>
  <c r="CG81" i="20" s="1"/>
  <c r="CE81" i="20" a="1"/>
  <c r="CE81" i="20" s="1"/>
  <c r="CF81" i="20" s="1" a="1"/>
  <c r="CF81" i="20" s="1"/>
  <c r="CC81" i="20" a="1"/>
  <c r="CC81" i="20" s="1"/>
  <c r="CB81" i="20"/>
  <c r="CA81" i="20" a="1"/>
  <c r="CA81" i="20" s="1"/>
  <c r="CB81" i="20" s="1" a="1"/>
  <c r="BY81" i="20" a="1"/>
  <c r="BY81" i="20" s="1"/>
  <c r="BW81" i="20" a="1"/>
  <c r="BW81" i="20" s="1"/>
  <c r="BX81" i="20" s="1" a="1"/>
  <c r="BX81" i="20" s="1"/>
  <c r="I81" i="20"/>
  <c r="B81" i="20"/>
  <c r="A81" i="20"/>
  <c r="CR80" i="20"/>
  <c r="CP80" i="20"/>
  <c r="CN80" i="20"/>
  <c r="CT80" i="20" s="1"/>
  <c r="CV80" i="20" s="1"/>
  <c r="CG80" i="20" a="1"/>
  <c r="CG80" i="20" s="1"/>
  <c r="CH80" i="20" s="1" a="1"/>
  <c r="CH80" i="20" s="1"/>
  <c r="CF80" i="20" a="1"/>
  <c r="CF80" i="20" s="1"/>
  <c r="CE80" i="20"/>
  <c r="CE80" i="20" a="1"/>
  <c r="CC80" i="20"/>
  <c r="CD80" i="20" s="1" a="1"/>
  <c r="CD80" i="20" s="1"/>
  <c r="CC80" i="20" a="1"/>
  <c r="CB80" i="20"/>
  <c r="CB80" i="20" a="1"/>
  <c r="CA80" i="20"/>
  <c r="CA80" i="20" a="1"/>
  <c r="BZ80" i="20" a="1"/>
  <c r="BZ80" i="20" s="1"/>
  <c r="BY80" i="20" a="1"/>
  <c r="BY80" i="20" s="1"/>
  <c r="BX80" i="20" a="1"/>
  <c r="BX80" i="20" s="1"/>
  <c r="BW80" i="20"/>
  <c r="BW80" i="20" a="1"/>
  <c r="I80" i="20"/>
  <c r="B80" i="20"/>
  <c r="A80" i="20"/>
  <c r="CT79" i="20"/>
  <c r="CV79" i="20" s="1"/>
  <c r="CR79" i="20"/>
  <c r="CP79" i="20"/>
  <c r="CN79" i="20"/>
  <c r="CH79" i="20" a="1"/>
  <c r="CH79" i="20" s="1"/>
  <c r="CG79" i="20"/>
  <c r="CG79" i="20" a="1"/>
  <c r="CE79" i="20" a="1"/>
  <c r="CE79" i="20" s="1"/>
  <c r="CC79" i="20"/>
  <c r="CD79" i="20" s="1" a="1"/>
  <c r="CD79" i="20" s="1"/>
  <c r="CC79" i="20" a="1"/>
  <c r="CA79" i="20"/>
  <c r="CA79" i="20" a="1"/>
  <c r="BZ79" i="20" a="1"/>
  <c r="BZ79" i="20" s="1"/>
  <c r="BY79" i="20"/>
  <c r="BY79" i="20" a="1"/>
  <c r="BW79" i="20" a="1"/>
  <c r="BW79" i="20" s="1"/>
  <c r="B79" i="20"/>
  <c r="A79" i="20"/>
  <c r="CV78" i="20"/>
  <c r="CU78" i="20" a="1"/>
  <c r="CU78" i="20" s="1"/>
  <c r="CR78" i="20"/>
  <c r="CP78" i="20"/>
  <c r="CN78" i="20"/>
  <c r="CT78" i="20" s="1"/>
  <c r="CG78" i="20" a="1"/>
  <c r="CG78" i="20" s="1"/>
  <c r="CE78" i="20"/>
  <c r="CE78" i="20" a="1"/>
  <c r="CC78" i="20" a="1"/>
  <c r="CC78" i="20" s="1"/>
  <c r="CB78" i="20" a="1"/>
  <c r="CB78" i="20" s="1"/>
  <c r="CA78" i="20"/>
  <c r="CA78" i="20" a="1"/>
  <c r="BY78" i="20" a="1"/>
  <c r="BY78" i="20" s="1"/>
  <c r="BW78" i="20" a="1"/>
  <c r="BW78" i="20" s="1"/>
  <c r="I78" i="20"/>
  <c r="B78" i="20"/>
  <c r="A78" i="20"/>
  <c r="CR77" i="20"/>
  <c r="CP77" i="20"/>
  <c r="CN77" i="20"/>
  <c r="CT77" i="20" s="1"/>
  <c r="CV77" i="20" s="1"/>
  <c r="CG77" i="20"/>
  <c r="CH77" i="20" s="1" a="1"/>
  <c r="CH77" i="20" s="1"/>
  <c r="CG77" i="20" a="1"/>
  <c r="CF77" i="20"/>
  <c r="CF77" i="20" a="1"/>
  <c r="CE77" i="20"/>
  <c r="CE77" i="20" a="1"/>
  <c r="CC77" i="20"/>
  <c r="CD77" i="20" s="1" a="1"/>
  <c r="CD77" i="20" s="1"/>
  <c r="CC77" i="20" a="1"/>
  <c r="CB77" i="20"/>
  <c r="CA77" i="20" a="1"/>
  <c r="CA77" i="20" s="1"/>
  <c r="CB77" i="20" s="1" a="1"/>
  <c r="BY77" i="20"/>
  <c r="BZ77" i="20" s="1" a="1"/>
  <c r="BZ77" i="20" s="1"/>
  <c r="BY77" i="20" a="1"/>
  <c r="BX77" i="20"/>
  <c r="BW77" i="20" a="1"/>
  <c r="BW77" i="20" s="1"/>
  <c r="BX77" i="20" s="1" a="1"/>
  <c r="I77" i="20"/>
  <c r="B77" i="20"/>
  <c r="A77" i="20"/>
  <c r="CU76" i="20"/>
  <c r="CU76" i="20" a="1"/>
  <c r="CT76" i="20"/>
  <c r="CV76" i="20" s="1"/>
  <c r="CR76" i="20"/>
  <c r="CP76" i="20"/>
  <c r="CN76" i="20"/>
  <c r="CH76" i="20"/>
  <c r="CH76" i="20" a="1"/>
  <c r="CG76" i="20"/>
  <c r="CG76" i="20" a="1"/>
  <c r="CE76" i="20"/>
  <c r="CE76" i="20" a="1"/>
  <c r="CD76" i="20" a="1"/>
  <c r="CD76" i="20" s="1"/>
  <c r="CC76" i="20"/>
  <c r="CC76" i="20" a="1"/>
  <c r="CB76" i="20" a="1"/>
  <c r="CB76" i="20" s="1"/>
  <c r="CA76" i="20" a="1"/>
  <c r="CA76" i="20" s="1"/>
  <c r="BY76" i="20"/>
  <c r="BY76" i="20" a="1"/>
  <c r="BW76" i="20"/>
  <c r="BX76" i="20" s="1" a="1"/>
  <c r="BX76" i="20" s="1"/>
  <c r="BW76" i="20" a="1"/>
  <c r="B76" i="20"/>
  <c r="A76" i="20"/>
  <c r="BZ76" i="20" s="1" a="1"/>
  <c r="BZ76" i="20" s="1"/>
  <c r="CR75" i="20"/>
  <c r="CP75" i="20"/>
  <c r="CN75" i="20"/>
  <c r="CG75" i="20" a="1"/>
  <c r="CG75" i="20" s="1"/>
  <c r="CE75" i="20"/>
  <c r="CE75" i="20" a="1"/>
  <c r="CC75" i="20" a="1"/>
  <c r="CC75" i="20" s="1"/>
  <c r="CA75" i="20"/>
  <c r="CA75" i="20" a="1"/>
  <c r="BY75" i="20" a="1"/>
  <c r="BY75" i="20" s="1"/>
  <c r="BX75" i="20"/>
  <c r="BX75" i="20" a="1"/>
  <c r="BW75" i="20"/>
  <c r="BW75" i="20" a="1"/>
  <c r="B75" i="20"/>
  <c r="A75" i="20"/>
  <c r="CR74" i="20"/>
  <c r="CT74" i="20" s="1"/>
  <c r="CP74" i="20"/>
  <c r="CN74" i="20"/>
  <c r="CG74" i="20" a="1"/>
  <c r="CG74" i="20" s="1"/>
  <c r="CH74" i="20" s="1" a="1"/>
  <c r="CH74" i="20" s="1"/>
  <c r="CE74" i="20" a="1"/>
  <c r="CE74" i="20" s="1"/>
  <c r="CC74" i="20" a="1"/>
  <c r="CC74" i="20" s="1"/>
  <c r="CD74" i="20" s="1" a="1"/>
  <c r="CD74" i="20" s="1"/>
  <c r="CA74" i="20" a="1"/>
  <c r="CA74" i="20" s="1"/>
  <c r="CB74" i="20" s="1" a="1"/>
  <c r="CB74" i="20" s="1"/>
  <c r="BZ74" i="20"/>
  <c r="BZ74" i="20" a="1"/>
  <c r="BY74" i="20"/>
  <c r="BY74" i="20" a="1"/>
  <c r="BW74" i="20" a="1"/>
  <c r="BW74" i="20" s="1"/>
  <c r="BX74" i="20" s="1" a="1"/>
  <c r="BX74" i="20" s="1"/>
  <c r="I74" i="20"/>
  <c r="B74" i="20"/>
  <c r="A74" i="20"/>
  <c r="CT73" i="20"/>
  <c r="CV73" i="20" s="1"/>
  <c r="CR73" i="20"/>
  <c r="CP73" i="20"/>
  <c r="CN73" i="20"/>
  <c r="CG73" i="20"/>
  <c r="CG73" i="20" a="1"/>
  <c r="CE73" i="20" a="1"/>
  <c r="CE73" i="20" s="1"/>
  <c r="CC73" i="20"/>
  <c r="CC73" i="20" a="1"/>
  <c r="CA73" i="20"/>
  <c r="CA73" i="20" a="1"/>
  <c r="BY73" i="20"/>
  <c r="BY73" i="20" a="1"/>
  <c r="BW73" i="20" a="1"/>
  <c r="BW73" i="20" s="1"/>
  <c r="B73" i="20"/>
  <c r="A73" i="20"/>
  <c r="CR72" i="20"/>
  <c r="CP72" i="20"/>
  <c r="CN72" i="20"/>
  <c r="CG72" i="20" a="1"/>
  <c r="CG72" i="20" s="1"/>
  <c r="CH72" i="20" s="1" a="1"/>
  <c r="CH72" i="20" s="1"/>
  <c r="CF72" i="20" a="1"/>
  <c r="CF72" i="20" s="1"/>
  <c r="CE72" i="20"/>
  <c r="CE72" i="20" a="1"/>
  <c r="CC72" i="20"/>
  <c r="CD72" i="20" s="1" a="1"/>
  <c r="CD72" i="20" s="1"/>
  <c r="CC72" i="20" a="1"/>
  <c r="CB72" i="20"/>
  <c r="CB72" i="20" a="1"/>
  <c r="CA72" i="20"/>
  <c r="CA72" i="20" a="1"/>
  <c r="BY72" i="20" a="1"/>
  <c r="BY72" i="20" s="1"/>
  <c r="BZ72" i="20" s="1" a="1"/>
  <c r="BZ72" i="20" s="1"/>
  <c r="BX72" i="20" a="1"/>
  <c r="BX72" i="20" s="1"/>
  <c r="CI72" i="20" s="1"/>
  <c r="BW72" i="20"/>
  <c r="BW72" i="20" a="1"/>
  <c r="I72" i="20"/>
  <c r="B72" i="20"/>
  <c r="A72" i="20"/>
  <c r="CR71" i="20"/>
  <c r="CP71" i="20"/>
  <c r="CN71" i="20"/>
  <c r="CG71" i="20"/>
  <c r="CG71" i="20" a="1"/>
  <c r="CE71" i="20" a="1"/>
  <c r="CE71" i="20" s="1"/>
  <c r="CD71" i="20" a="1"/>
  <c r="CD71" i="20" s="1"/>
  <c r="CC71" i="20"/>
  <c r="CC71" i="20" a="1"/>
  <c r="CA71" i="20" a="1"/>
  <c r="CA71" i="20" s="1"/>
  <c r="BY71" i="20"/>
  <c r="BZ71" i="20" s="1" a="1"/>
  <c r="BZ71" i="20" s="1"/>
  <c r="BY71" i="20" a="1"/>
  <c r="BW71" i="20" a="1"/>
  <c r="BW71" i="20" s="1"/>
  <c r="B71" i="20"/>
  <c r="A71" i="20"/>
  <c r="CR70" i="20"/>
  <c r="CP70" i="20"/>
  <c r="CN70" i="20"/>
  <c r="CT70" i="20" s="1"/>
  <c r="CV70" i="20" s="1"/>
  <c r="CG70" i="20" a="1"/>
  <c r="CG70" i="20" s="1"/>
  <c r="CE70" i="20"/>
  <c r="CF70" i="20" s="1" a="1"/>
  <c r="CF70" i="20" s="1"/>
  <c r="CE70" i="20" a="1"/>
  <c r="CC70" i="20" a="1"/>
  <c r="CC70" i="20" s="1"/>
  <c r="CA70" i="20" a="1"/>
  <c r="CA70" i="20" s="1"/>
  <c r="BY70" i="20" a="1"/>
  <c r="BY70" i="20" s="1"/>
  <c r="BW70" i="20"/>
  <c r="BX70" i="20" s="1" a="1"/>
  <c r="BX70" i="20" s="1"/>
  <c r="BW70" i="20" a="1"/>
  <c r="B70" i="20"/>
  <c r="A70" i="20"/>
  <c r="CR69" i="20"/>
  <c r="CT69" i="20" s="1"/>
  <c r="CV69" i="20" s="1"/>
  <c r="CP69" i="20"/>
  <c r="CN69" i="20"/>
  <c r="CH69" i="20" a="1"/>
  <c r="CH69" i="20" s="1"/>
  <c r="CG69" i="20"/>
  <c r="CG69" i="20" a="1"/>
  <c r="CF69" i="20"/>
  <c r="CF69" i="20" a="1"/>
  <c r="CE69" i="20"/>
  <c r="CE69" i="20" a="1"/>
  <c r="CD69" i="20" a="1"/>
  <c r="CD69" i="20" s="1"/>
  <c r="CC69" i="20"/>
  <c r="CC69" i="20" a="1"/>
  <c r="CB69" i="20"/>
  <c r="CB69" i="20" a="1"/>
  <c r="CA69" i="20"/>
  <c r="CA69" i="20" a="1"/>
  <c r="BZ69" i="20" a="1"/>
  <c r="BZ69" i="20" s="1"/>
  <c r="BY69" i="20"/>
  <c r="BY69" i="20" a="1"/>
  <c r="BX69" i="20"/>
  <c r="BX69" i="20" a="1"/>
  <c r="BW69" i="20"/>
  <c r="BW69" i="20" a="1"/>
  <c r="I69" i="20"/>
  <c r="B69" i="20"/>
  <c r="A69" i="20"/>
  <c r="CR68" i="20"/>
  <c r="CT68" i="20" s="1"/>
  <c r="CP68" i="20"/>
  <c r="CN68" i="20"/>
  <c r="CG68" i="20"/>
  <c r="CG68" i="20" a="1"/>
  <c r="CE68" i="20"/>
  <c r="CE68" i="20" a="1"/>
  <c r="CC68" i="20"/>
  <c r="CC68" i="20" a="1"/>
  <c r="CA68" i="20" a="1"/>
  <c r="CA68" i="20" s="1"/>
  <c r="BZ68" i="20" a="1"/>
  <c r="BZ68" i="20" s="1"/>
  <c r="BY68" i="20"/>
  <c r="BY68" i="20" a="1"/>
  <c r="BW68" i="20"/>
  <c r="BW68" i="20" a="1"/>
  <c r="B68" i="20"/>
  <c r="A68" i="20"/>
  <c r="CR67" i="20"/>
  <c r="CP67" i="20"/>
  <c r="CN67" i="20"/>
  <c r="CT67" i="20" s="1"/>
  <c r="CV67" i="20" s="1"/>
  <c r="CG67" i="20"/>
  <c r="CG67" i="20" a="1"/>
  <c r="CE67" i="20" a="1"/>
  <c r="CE67" i="20" s="1"/>
  <c r="CF67" i="20" s="1" a="1"/>
  <c r="CF67" i="20" s="1"/>
  <c r="CC67" i="20"/>
  <c r="CC67" i="20" a="1"/>
  <c r="CA67" i="20"/>
  <c r="CA67" i="20" a="1"/>
  <c r="BY67" i="20" a="1"/>
  <c r="BY67" i="20" s="1"/>
  <c r="BW67" i="20"/>
  <c r="BW67" i="20" a="1"/>
  <c r="B67" i="20"/>
  <c r="A67" i="20"/>
  <c r="CR66" i="20"/>
  <c r="CP66" i="20"/>
  <c r="CN66" i="20"/>
  <c r="CT66" i="20" s="1"/>
  <c r="CG66" i="20" a="1"/>
  <c r="CG66" i="20" s="1"/>
  <c r="CH66" i="20" s="1" a="1"/>
  <c r="CH66" i="20" s="1"/>
  <c r="CE66" i="20" a="1"/>
  <c r="CE66" i="20" s="1"/>
  <c r="CF66" i="20" s="1" a="1"/>
  <c r="CF66" i="20" s="1"/>
  <c r="CD66" i="20" a="1"/>
  <c r="CD66" i="20" s="1"/>
  <c r="CC66" i="20" a="1"/>
  <c r="CC66" i="20" s="1"/>
  <c r="CA66" i="20" a="1"/>
  <c r="CA66" i="20" s="1"/>
  <c r="CB66" i="20" s="1" a="1"/>
  <c r="CB66" i="20" s="1"/>
  <c r="BY66" i="20" a="1"/>
  <c r="BY66" i="20" s="1"/>
  <c r="BZ66" i="20" s="1" a="1"/>
  <c r="BZ66" i="20" s="1"/>
  <c r="BW66" i="20" a="1"/>
  <c r="BW66" i="20" s="1"/>
  <c r="BX66" i="20" s="1" a="1"/>
  <c r="BX66" i="20" s="1"/>
  <c r="I66" i="20"/>
  <c r="B66" i="20"/>
  <c r="A66" i="20"/>
  <c r="CR65" i="20"/>
  <c r="CT65" i="20" s="1"/>
  <c r="CP65" i="20"/>
  <c r="CN65" i="20"/>
  <c r="CH65" i="20" a="1"/>
  <c r="CH65" i="20" s="1"/>
  <c r="CG65" i="20"/>
  <c r="CG65" i="20" a="1"/>
  <c r="CE65" i="20"/>
  <c r="CE65" i="20" a="1"/>
  <c r="CD65" i="20" a="1"/>
  <c r="CD65" i="20" s="1"/>
  <c r="CC65" i="20"/>
  <c r="CC65" i="20" a="1"/>
  <c r="CA65" i="20" a="1"/>
  <c r="CA65" i="20" s="1"/>
  <c r="BZ65" i="20" a="1"/>
  <c r="BZ65" i="20" s="1"/>
  <c r="BY65" i="20"/>
  <c r="BY65" i="20" a="1"/>
  <c r="BW65" i="20"/>
  <c r="BW65" i="20" a="1"/>
  <c r="I65" i="20"/>
  <c r="B65" i="20"/>
  <c r="A65" i="20"/>
  <c r="CR64" i="20"/>
  <c r="CP64" i="20"/>
  <c r="CN64" i="20"/>
  <c r="CT64" i="20" s="1"/>
  <c r="CV64" i="20" s="1"/>
  <c r="CG64" i="20"/>
  <c r="CG64" i="20" a="1"/>
  <c r="CF64" i="20" a="1"/>
  <c r="CF64" i="20" s="1"/>
  <c r="CE64" i="20"/>
  <c r="CE64" i="20" a="1"/>
  <c r="CC64" i="20" a="1"/>
  <c r="CC64" i="20" s="1"/>
  <c r="CA64" i="20"/>
  <c r="CA64" i="20" a="1"/>
  <c r="BY64" i="20" a="1"/>
  <c r="BY64" i="20" s="1"/>
  <c r="BW64" i="20" a="1"/>
  <c r="BW64" i="20" s="1"/>
  <c r="B64" i="20"/>
  <c r="A64" i="20"/>
  <c r="BX64" i="20" s="1" a="1"/>
  <c r="BX64" i="20" s="1"/>
  <c r="CR63" i="20"/>
  <c r="CP63" i="20"/>
  <c r="CN63" i="20"/>
  <c r="CG63" i="20" a="1"/>
  <c r="CG63" i="20" s="1"/>
  <c r="CE63" i="20" a="1"/>
  <c r="CE63" i="20" s="1"/>
  <c r="CC63" i="20"/>
  <c r="CC63" i="20" a="1"/>
  <c r="CA63" i="20" a="1"/>
  <c r="CA63" i="20" s="1"/>
  <c r="BZ63" i="20" a="1"/>
  <c r="BZ63" i="20" s="1"/>
  <c r="BY63" i="20" a="1"/>
  <c r="BY63" i="20" s="1"/>
  <c r="BW63" i="20" a="1"/>
  <c r="BW63" i="20" s="1"/>
  <c r="B63" i="20"/>
  <c r="A63" i="20"/>
  <c r="CR62" i="20"/>
  <c r="CP62" i="20"/>
  <c r="CN62" i="20"/>
  <c r="CT62" i="20" s="1"/>
  <c r="CV62" i="20" s="1"/>
  <c r="CH62" i="20" a="1"/>
  <c r="CH62" i="20" s="1"/>
  <c r="CG62" i="20" a="1"/>
  <c r="CG62" i="20" s="1"/>
  <c r="CE62" i="20" a="1"/>
  <c r="CE62" i="20" s="1"/>
  <c r="CF62" i="20" s="1" a="1"/>
  <c r="CF62" i="20" s="1"/>
  <c r="CC62" i="20" a="1"/>
  <c r="CC62" i="20" s="1"/>
  <c r="CD62" i="20" s="1" a="1"/>
  <c r="CD62" i="20" s="1"/>
  <c r="CA62" i="20" a="1"/>
  <c r="CA62" i="20" s="1"/>
  <c r="CB62" i="20" s="1" a="1"/>
  <c r="CB62" i="20" s="1"/>
  <c r="BZ62" i="20" a="1"/>
  <c r="BZ62" i="20" s="1"/>
  <c r="BY62" i="20" a="1"/>
  <c r="BY62" i="20" s="1"/>
  <c r="BW62" i="20" a="1"/>
  <c r="BW62" i="20" s="1"/>
  <c r="I62" i="20"/>
  <c r="B62" i="20"/>
  <c r="A62" i="20"/>
  <c r="CR61" i="20"/>
  <c r="CT61" i="20" s="1"/>
  <c r="CV61" i="20" s="1"/>
  <c r="CP61" i="20"/>
  <c r="CN61" i="20"/>
  <c r="CG61" i="20"/>
  <c r="CG61" i="20" a="1"/>
  <c r="CE61" i="20" a="1"/>
  <c r="CE61" i="20" s="1"/>
  <c r="CC61" i="20"/>
  <c r="CC61" i="20" a="1"/>
  <c r="CA61" i="20" a="1"/>
  <c r="CA61" i="20" s="1"/>
  <c r="BY61" i="20"/>
  <c r="BY61" i="20" a="1"/>
  <c r="BW61" i="20" a="1"/>
  <c r="BW61" i="20" s="1"/>
  <c r="B61" i="20"/>
  <c r="A61" i="20"/>
  <c r="CU60" i="20" a="1"/>
  <c r="CU60" i="20" s="1"/>
  <c r="CR60" i="20"/>
  <c r="CP60" i="20"/>
  <c r="CN60" i="20"/>
  <c r="CT60" i="20" s="1"/>
  <c r="CV60" i="20" s="1"/>
  <c r="CG60" i="20" a="1"/>
  <c r="CG60" i="20" s="1"/>
  <c r="CE60" i="20" a="1"/>
  <c r="CE60" i="20" s="1"/>
  <c r="CF60" i="20" s="1" a="1"/>
  <c r="CF60" i="20" s="1"/>
  <c r="CC60" i="20" a="1"/>
  <c r="CC60" i="20" s="1"/>
  <c r="CA60" i="20" a="1"/>
  <c r="CA60" i="20" s="1"/>
  <c r="BY60" i="20" a="1"/>
  <c r="BY60" i="20" s="1"/>
  <c r="BW60" i="20" a="1"/>
  <c r="BW60" i="20" s="1"/>
  <c r="BX60" i="20" s="1" a="1"/>
  <c r="BX60" i="20" s="1"/>
  <c r="B60" i="20"/>
  <c r="A60" i="20"/>
  <c r="CR59" i="20"/>
  <c r="CP59" i="20"/>
  <c r="CT59" i="20" s="1"/>
  <c r="CV59" i="20" s="1"/>
  <c r="CN59" i="20"/>
  <c r="CG59" i="20" a="1"/>
  <c r="CG59" i="20" s="1"/>
  <c r="CH59" i="20" s="1" a="1"/>
  <c r="CH59" i="20" s="1"/>
  <c r="CE59" i="20"/>
  <c r="CE59" i="20" a="1"/>
  <c r="CC59" i="20" a="1"/>
  <c r="CC59" i="20" s="1"/>
  <c r="CD59" i="20" s="1" a="1"/>
  <c r="CD59" i="20" s="1"/>
  <c r="CA59" i="20"/>
  <c r="CA59" i="20" a="1"/>
  <c r="BY59" i="20"/>
  <c r="BZ59" i="20" s="1" a="1"/>
  <c r="BZ59" i="20" s="1"/>
  <c r="BY59" i="20" a="1"/>
  <c r="BW59" i="20"/>
  <c r="BW59" i="20" a="1"/>
  <c r="I59" i="20"/>
  <c r="B59" i="20"/>
  <c r="A59" i="20"/>
  <c r="CF59" i="20" s="1" a="1"/>
  <c r="CF59" i="20" s="1"/>
  <c r="CR58" i="20"/>
  <c r="CT58" i="20" s="1"/>
  <c r="CV58" i="20" s="1"/>
  <c r="CP58" i="20"/>
  <c r="CN58" i="20"/>
  <c r="CG58" i="20" a="1"/>
  <c r="CG58" i="20" s="1"/>
  <c r="CE58" i="20" a="1"/>
  <c r="CE58" i="20" s="1"/>
  <c r="CC58" i="20" a="1"/>
  <c r="CC58" i="20" s="1"/>
  <c r="CA58" i="20" a="1"/>
  <c r="CA58" i="20" s="1"/>
  <c r="BY58" i="20" a="1"/>
  <c r="BY58" i="20" s="1"/>
  <c r="BW58" i="20"/>
  <c r="BW58" i="20" a="1"/>
  <c r="B58" i="20"/>
  <c r="A58" i="20"/>
  <c r="CV57" i="20"/>
  <c r="CR57" i="20"/>
  <c r="CP57" i="20"/>
  <c r="CN57" i="20"/>
  <c r="CT57" i="20" s="1"/>
  <c r="CG57" i="20" a="1"/>
  <c r="CG57" i="20" s="1"/>
  <c r="CE57" i="20"/>
  <c r="CE57" i="20" a="1"/>
  <c r="CC57" i="20"/>
  <c r="CC57" i="20" a="1"/>
  <c r="CB57" i="20" a="1"/>
  <c r="CB57" i="20" s="1"/>
  <c r="CA57" i="20"/>
  <c r="CA57" i="20" a="1"/>
  <c r="BY57" i="20" a="1"/>
  <c r="BY57" i="20" s="1"/>
  <c r="BW57" i="20"/>
  <c r="BW57" i="20" a="1"/>
  <c r="B57" i="20"/>
  <c r="A57" i="20"/>
  <c r="CR56" i="20"/>
  <c r="CP56" i="20"/>
  <c r="CN56" i="20"/>
  <c r="CT56" i="20" s="1"/>
  <c r="CG56" i="20" a="1"/>
  <c r="CG56" i="20" s="1"/>
  <c r="CH56" i="20" s="1" a="1"/>
  <c r="CH56" i="20" s="1"/>
  <c r="CE56" i="20" a="1"/>
  <c r="CE56" i="20" s="1"/>
  <c r="CF56" i="20" s="1" a="1"/>
  <c r="CF56" i="20" s="1"/>
  <c r="CC56" i="20"/>
  <c r="CD56" i="20" s="1" a="1"/>
  <c r="CD56" i="20" s="1"/>
  <c r="CC56" i="20" a="1"/>
  <c r="CA56" i="20" a="1"/>
  <c r="CA56" i="20" s="1"/>
  <c r="CB56" i="20" s="1" a="1"/>
  <c r="CB56" i="20" s="1"/>
  <c r="BY56" i="20" a="1"/>
  <c r="BY56" i="20" s="1"/>
  <c r="BZ56" i="20" s="1" a="1"/>
  <c r="BZ56" i="20" s="1"/>
  <c r="BW56" i="20" a="1"/>
  <c r="BW56" i="20" s="1"/>
  <c r="BX56" i="20" s="1" a="1"/>
  <c r="BX56" i="20" s="1"/>
  <c r="CI56" i="20" s="1"/>
  <c r="I56" i="20"/>
  <c r="B56" i="20"/>
  <c r="A56" i="20"/>
  <c r="CV55" i="20"/>
  <c r="CU55" i="20" a="1"/>
  <c r="CU55" i="20" s="1"/>
  <c r="CT55" i="20"/>
  <c r="CR55" i="20"/>
  <c r="CP55" i="20"/>
  <c r="CN55" i="20"/>
  <c r="CG55" i="20"/>
  <c r="CG55" i="20" a="1"/>
  <c r="CE55" i="20" a="1"/>
  <c r="CE55" i="20" s="1"/>
  <c r="CF55" i="20" s="1" a="1"/>
  <c r="CF55" i="20" s="1"/>
  <c r="CC55" i="20"/>
  <c r="CC55" i="20" a="1"/>
  <c r="CA55" i="20" a="1"/>
  <c r="CA55" i="20" s="1"/>
  <c r="CB55" i="20" s="1" a="1"/>
  <c r="CB55" i="20" s="1"/>
  <c r="BY55" i="20"/>
  <c r="BY55" i="20" a="1"/>
  <c r="BW55" i="20" a="1"/>
  <c r="BW55" i="20" s="1"/>
  <c r="BX55" i="20" s="1" a="1"/>
  <c r="BX55" i="20" s="1"/>
  <c r="I55" i="20"/>
  <c r="B55" i="20"/>
  <c r="A55" i="20"/>
  <c r="CR54" i="20"/>
  <c r="CP54" i="20"/>
  <c r="CN54" i="20"/>
  <c r="CT54" i="20" s="1"/>
  <c r="CU54" i="20" s="1" a="1"/>
  <c r="CU54" i="20" s="1"/>
  <c r="CG54" i="20"/>
  <c r="CH54" i="20" s="1" a="1"/>
  <c r="CH54" i="20" s="1"/>
  <c r="CG54" i="20" a="1"/>
  <c r="CE54" i="20" a="1"/>
  <c r="CE54" i="20" s="1"/>
  <c r="CF54" i="20" s="1" a="1"/>
  <c r="CF54" i="20" s="1"/>
  <c r="CC54" i="20"/>
  <c r="CD54" i="20" s="1" a="1"/>
  <c r="CD54" i="20" s="1"/>
  <c r="CC54" i="20" a="1"/>
  <c r="CA54" i="20" a="1"/>
  <c r="CA54" i="20" s="1"/>
  <c r="CB54" i="20" s="1" a="1"/>
  <c r="CB54" i="20" s="1"/>
  <c r="BY54" i="20" a="1"/>
  <c r="BY54" i="20" s="1"/>
  <c r="BZ54" i="20" s="1" a="1"/>
  <c r="BZ54" i="20" s="1"/>
  <c r="BW54" i="20" a="1"/>
  <c r="BW54" i="20" s="1"/>
  <c r="BX54" i="20" s="1" a="1"/>
  <c r="BX54" i="20" s="1"/>
  <c r="CI54" i="20" s="1"/>
  <c r="I54" i="20"/>
  <c r="B54" i="20"/>
  <c r="A54" i="20"/>
  <c r="CT53" i="20"/>
  <c r="CV53" i="20" s="1"/>
  <c r="CR53" i="20"/>
  <c r="CP53" i="20"/>
  <c r="CN53" i="20"/>
  <c r="CG53" i="20"/>
  <c r="CH53" i="20" s="1" a="1"/>
  <c r="CH53" i="20" s="1"/>
  <c r="CG53" i="20" a="1"/>
  <c r="CE53" i="20"/>
  <c r="CE53" i="20" a="1"/>
  <c r="CC53" i="20"/>
  <c r="CC53" i="20" a="1"/>
  <c r="CA53" i="20"/>
  <c r="CA53" i="20" a="1"/>
  <c r="BY53" i="20"/>
  <c r="BY53" i="20" a="1"/>
  <c r="BW53" i="20"/>
  <c r="BW53" i="20" a="1"/>
  <c r="B53" i="20"/>
  <c r="A53" i="20"/>
  <c r="BZ53" i="20" s="1" a="1"/>
  <c r="BZ53" i="20" s="1"/>
  <c r="CV52" i="20"/>
  <c r="CR52" i="20"/>
  <c r="CP52" i="20"/>
  <c r="CN52" i="20"/>
  <c r="CT52" i="20" s="1"/>
  <c r="CG52" i="20" a="1"/>
  <c r="CG52" i="20" s="1"/>
  <c r="CE52" i="20" a="1"/>
  <c r="CE52" i="20" s="1"/>
  <c r="CC52" i="20" a="1"/>
  <c r="CC52" i="20" s="1"/>
  <c r="CA52" i="20" a="1"/>
  <c r="CA52" i="20" s="1"/>
  <c r="BY52" i="20" a="1"/>
  <c r="BY52" i="20" s="1"/>
  <c r="BW52" i="20"/>
  <c r="BW52" i="20" a="1"/>
  <c r="B52" i="20"/>
  <c r="A52" i="20"/>
  <c r="CR51" i="20"/>
  <c r="CP51" i="20"/>
  <c r="CN51" i="20"/>
  <c r="CT51" i="20" s="1"/>
  <c r="CV51" i="20" s="1"/>
  <c r="CG51" i="20"/>
  <c r="CG51" i="20" a="1"/>
  <c r="CE51" i="20"/>
  <c r="CE51" i="20" a="1"/>
  <c r="CC51" i="20"/>
  <c r="CC51" i="20" a="1"/>
  <c r="CA51" i="20"/>
  <c r="CA51" i="20" a="1"/>
  <c r="BY51" i="20"/>
  <c r="BY51" i="20" a="1"/>
  <c r="BW51" i="20"/>
  <c r="BW51" i="20" a="1"/>
  <c r="B51" i="20"/>
  <c r="A51" i="20"/>
  <c r="CR50" i="20"/>
  <c r="CP50" i="20"/>
  <c r="CN50" i="20"/>
  <c r="CG50" i="20" a="1"/>
  <c r="CG50" i="20" s="1"/>
  <c r="CH50" i="20" s="1" a="1"/>
  <c r="CH50" i="20" s="1"/>
  <c r="CE50" i="20" a="1"/>
  <c r="CE50" i="20" s="1"/>
  <c r="CD50" i="20" a="1"/>
  <c r="CD50" i="20" s="1"/>
  <c r="CC50" i="20"/>
  <c r="CC50" i="20" a="1"/>
  <c r="CA50" i="20" a="1"/>
  <c r="CA50" i="20" s="1"/>
  <c r="BY50" i="20"/>
  <c r="BY50" i="20" a="1"/>
  <c r="BW50" i="20" a="1"/>
  <c r="BW50" i="20" s="1"/>
  <c r="BW82" i="20" s="1"/>
  <c r="AJ86" i="20" s="1"/>
  <c r="B50" i="20"/>
  <c r="A50" i="20"/>
  <c r="CI47" i="20"/>
  <c r="CI46" i="20"/>
  <c r="CI45" i="20"/>
  <c r="CI44" i="20"/>
  <c r="BP6" i="20"/>
  <c r="CC82" i="20" l="1"/>
  <c r="AJ89" i="20" s="1"/>
  <c r="CV74" i="20"/>
  <c r="CU74" i="20" a="1"/>
  <c r="CU74" i="20" s="1"/>
  <c r="CK54" i="20"/>
  <c r="AW54" i="20"/>
  <c r="CK56" i="20"/>
  <c r="AW56" i="20"/>
  <c r="AW72" i="20"/>
  <c r="CK72" i="20"/>
  <c r="CV68" i="20"/>
  <c r="CU68" i="20" a="1"/>
  <c r="CU68" i="20" s="1"/>
  <c r="CA82" i="20"/>
  <c r="AJ88" i="20" s="1"/>
  <c r="CB50" i="20" a="1"/>
  <c r="CB50" i="20" s="1"/>
  <c r="CV65" i="20"/>
  <c r="CU65" i="20" a="1"/>
  <c r="CU65" i="20" s="1"/>
  <c r="CF50" i="20" a="1"/>
  <c r="CF50" i="20" s="1"/>
  <c r="CE82" i="20"/>
  <c r="AJ90" i="20" s="1"/>
  <c r="CV56" i="20"/>
  <c r="CU56" i="20" a="1"/>
  <c r="CU56" i="20" s="1"/>
  <c r="CU51" i="20" a="1"/>
  <c r="CU51" i="20" s="1"/>
  <c r="BX51" i="20" a="1"/>
  <c r="BX51" i="20" s="1"/>
  <c r="CF51" i="20" a="1"/>
  <c r="CF51" i="20" s="1"/>
  <c r="CU52" i="20" a="1"/>
  <c r="CU52" i="20" s="1"/>
  <c r="CD52" i="20" a="1"/>
  <c r="CD52" i="20" s="1"/>
  <c r="I52" i="20"/>
  <c r="CN82" i="20"/>
  <c r="AY86" i="20" s="1"/>
  <c r="I58" i="20"/>
  <c r="BZ58" i="20" a="1"/>
  <c r="BZ58" i="20" s="1"/>
  <c r="CJ72" i="20" a="1"/>
  <c r="CJ72" i="20" s="1"/>
  <c r="CY72" i="20" s="1"/>
  <c r="BL72" i="20" s="1"/>
  <c r="BP72" i="20" s="1" a="1"/>
  <c r="BP72" i="20" s="1"/>
  <c r="CU81" i="20" a="1"/>
  <c r="CU81" i="20" s="1"/>
  <c r="I51" i="20"/>
  <c r="BZ52" i="20" a="1"/>
  <c r="BZ52" i="20" s="1"/>
  <c r="CU58" i="20" a="1"/>
  <c r="CU58" i="20" s="1"/>
  <c r="CH64" i="20" a="1"/>
  <c r="CH64" i="20" s="1"/>
  <c r="CV66" i="20"/>
  <c r="CU66" i="20" a="1"/>
  <c r="CU66" i="20" s="1"/>
  <c r="CH73" i="20" a="1"/>
  <c r="CH73" i="20" s="1"/>
  <c r="CD73" i="20" a="1"/>
  <c r="CD73" i="20" s="1"/>
  <c r="BZ73" i="20" a="1"/>
  <c r="BZ73" i="20" s="1"/>
  <c r="CB73" i="20" a="1"/>
  <c r="CB73" i="20" s="1"/>
  <c r="CF73" i="20" a="1"/>
  <c r="CF73" i="20" s="1"/>
  <c r="BX73" i="20" a="1"/>
  <c r="BX73" i="20" s="1"/>
  <c r="I73" i="20"/>
  <c r="CT50" i="20"/>
  <c r="BZ51" i="20" a="1"/>
  <c r="BZ51" i="20" s="1"/>
  <c r="CD51" i="20" a="1"/>
  <c r="CD51" i="20" s="1"/>
  <c r="CH51" i="20" a="1"/>
  <c r="CH51" i="20" s="1"/>
  <c r="CF52" i="20" a="1"/>
  <c r="CF52" i="20" s="1"/>
  <c r="I53" i="20"/>
  <c r="CJ56" i="20" a="1"/>
  <c r="CJ56" i="20" s="1"/>
  <c r="CY56" i="20" s="1"/>
  <c r="BL56" i="20" s="1"/>
  <c r="BP56" i="20" s="1" a="1"/>
  <c r="BP56" i="20" s="1"/>
  <c r="CU57" i="20" a="1"/>
  <c r="CU57" i="20" s="1"/>
  <c r="CH57" i="20" a="1"/>
  <c r="CH57" i="20" s="1"/>
  <c r="CD57" i="20" a="1"/>
  <c r="CD57" i="20" s="1"/>
  <c r="BZ57" i="20" a="1"/>
  <c r="BZ57" i="20" s="1"/>
  <c r="BX57" i="20" a="1"/>
  <c r="BX57" i="20" s="1"/>
  <c r="CH58" i="20" a="1"/>
  <c r="CH58" i="20" s="1"/>
  <c r="CH60" i="20" a="1"/>
  <c r="CH60" i="20" s="1"/>
  <c r="CD60" i="20" a="1"/>
  <c r="CD60" i="20" s="1"/>
  <c r="BZ60" i="20" a="1"/>
  <c r="BZ60" i="20" s="1"/>
  <c r="CI60" i="20" s="1"/>
  <c r="CU61" i="20" a="1"/>
  <c r="CU61" i="20" s="1"/>
  <c r="I61" i="20"/>
  <c r="CF61" i="20" a="1"/>
  <c r="CF61" i="20" s="1"/>
  <c r="CB61" i="20" a="1"/>
  <c r="CB61" i="20" s="1"/>
  <c r="BX61" i="20" a="1"/>
  <c r="BX61" i="20" s="1"/>
  <c r="CI61" i="20" s="1"/>
  <c r="CD61" i="20" a="1"/>
  <c r="CD61" i="20" s="1"/>
  <c r="BZ61" i="20" a="1"/>
  <c r="BZ61" i="20" s="1"/>
  <c r="I68" i="20"/>
  <c r="CF68" i="20" a="1"/>
  <c r="CF68" i="20" s="1"/>
  <c r="CD68" i="20" a="1"/>
  <c r="CD68" i="20" s="1"/>
  <c r="BX68" i="20" a="1"/>
  <c r="BX68" i="20" s="1"/>
  <c r="CH68" i="20" a="1"/>
  <c r="CH68" i="20" s="1"/>
  <c r="CI80" i="20"/>
  <c r="CB58" i="20" a="1"/>
  <c r="CB58" i="20" s="1"/>
  <c r="CT63" i="20"/>
  <c r="CV63" i="20" s="1"/>
  <c r="CB68" i="20" a="1"/>
  <c r="CB68" i="20" s="1"/>
  <c r="CH70" i="20" a="1"/>
  <c r="CH70" i="20" s="1"/>
  <c r="CD70" i="20" a="1"/>
  <c r="CD70" i="20" s="1"/>
  <c r="BZ70" i="20" a="1"/>
  <c r="BZ70" i="20" s="1"/>
  <c r="CB70" i="20" a="1"/>
  <c r="CB70" i="20" s="1"/>
  <c r="CI70" i="20" s="1"/>
  <c r="CU70" i="20" a="1"/>
  <c r="CU70" i="20" s="1"/>
  <c r="I70" i="20"/>
  <c r="CI74" i="20"/>
  <c r="CJ74" i="20" s="1" a="1"/>
  <c r="CJ74" i="20" s="1"/>
  <c r="CY74" i="20" s="1"/>
  <c r="BL74" i="20" s="1"/>
  <c r="BP74" i="20" s="1" a="1"/>
  <c r="BP74" i="20" s="1"/>
  <c r="CU79" i="20" a="1"/>
  <c r="CU79" i="20" s="1"/>
  <c r="CF63" i="20" a="1"/>
  <c r="CF63" i="20" s="1"/>
  <c r="CB63" i="20" a="1"/>
  <c r="CB63" i="20" s="1"/>
  <c r="BX63" i="20" a="1"/>
  <c r="BX63" i="20" s="1"/>
  <c r="CD63" i="20" a="1"/>
  <c r="CD63" i="20" s="1"/>
  <c r="CH63" i="20" a="1"/>
  <c r="CH63" i="20" s="1"/>
  <c r="I63" i="20"/>
  <c r="CF53" i="20" a="1"/>
  <c r="CF53" i="20" s="1"/>
  <c r="CB53" i="20" a="1"/>
  <c r="CB53" i="20" s="1"/>
  <c r="BX53" i="20" a="1"/>
  <c r="BX53" i="20" s="1"/>
  <c r="CI66" i="20"/>
  <c r="BY82" i="20"/>
  <c r="AJ87" i="20" s="1"/>
  <c r="CB52" i="20" a="1"/>
  <c r="CB52" i="20" s="1"/>
  <c r="CV54" i="20"/>
  <c r="I57" i="20"/>
  <c r="CF57" i="20" a="1"/>
  <c r="CF57" i="20" s="1"/>
  <c r="I60" i="20"/>
  <c r="CB60" i="20" a="1"/>
  <c r="CB60" i="20" s="1"/>
  <c r="BX62" i="20" a="1"/>
  <c r="BX62" i="20" s="1"/>
  <c r="CI62" i="20" s="1"/>
  <c r="CH67" i="20" a="1"/>
  <c r="CH67" i="20" s="1"/>
  <c r="CD67" i="20" a="1"/>
  <c r="CD67" i="20" s="1"/>
  <c r="BZ67" i="20" a="1"/>
  <c r="BZ67" i="20" s="1"/>
  <c r="BX67" i="20" a="1"/>
  <c r="BX67" i="20" s="1"/>
  <c r="CU67" i="20" a="1"/>
  <c r="CU67" i="20" s="1"/>
  <c r="CB67" i="20" a="1"/>
  <c r="CB67" i="20" s="1"/>
  <c r="I67" i="20"/>
  <c r="I71" i="20"/>
  <c r="CF71" i="20" a="1"/>
  <c r="CF71" i="20" s="1"/>
  <c r="CB71" i="20" a="1"/>
  <c r="CB71" i="20" s="1"/>
  <c r="BX71" i="20" a="1"/>
  <c r="BX71" i="20" s="1"/>
  <c r="CU71" i="20" a="1"/>
  <c r="CU71" i="20" s="1"/>
  <c r="CH71" i="20" a="1"/>
  <c r="CH71" i="20" s="1"/>
  <c r="CU73" i="20" a="1"/>
  <c r="CU73" i="20" s="1"/>
  <c r="CB51" i="20" a="1"/>
  <c r="CB51" i="20" s="1"/>
  <c r="CU53" i="20" a="1"/>
  <c r="CU53" i="20" s="1"/>
  <c r="CP82" i="20"/>
  <c r="AY88" i="20" s="1"/>
  <c r="CD53" i="20" a="1"/>
  <c r="CD53" i="20" s="1"/>
  <c r="CF58" i="20" a="1"/>
  <c r="CF58" i="20" s="1"/>
  <c r="CU64" i="20" a="1"/>
  <c r="CU64" i="20" s="1"/>
  <c r="BZ64" i="20" a="1"/>
  <c r="BZ64" i="20" s="1"/>
  <c r="CI64" i="20" s="1"/>
  <c r="CD64" i="20" a="1"/>
  <c r="CD64" i="20" s="1"/>
  <c r="CB64" i="20" a="1"/>
  <c r="CB64" i="20" s="1"/>
  <c r="I64" i="20"/>
  <c r="CG82" i="20"/>
  <c r="AJ91" i="20" s="1"/>
  <c r="CJ54" i="20" a="1"/>
  <c r="CJ54" i="20" s="1"/>
  <c r="CY54" i="20" s="1"/>
  <c r="BL54" i="20" s="1"/>
  <c r="BP54" i="20" s="1" a="1"/>
  <c r="BP54" i="20" s="1"/>
  <c r="BZ50" i="20" a="1"/>
  <c r="BZ50" i="20" s="1"/>
  <c r="BX52" i="20" a="1"/>
  <c r="BX52" i="20" s="1"/>
  <c r="CH52" i="20" a="1"/>
  <c r="CH52" i="20" s="1"/>
  <c r="BX58" i="20" a="1"/>
  <c r="BX58" i="20" s="1"/>
  <c r="CD58" i="20" a="1"/>
  <c r="CD58" i="20" s="1"/>
  <c r="CH61" i="20" a="1"/>
  <c r="CH61" i="20" s="1"/>
  <c r="CU62" i="20" a="1"/>
  <c r="CU62" i="20" s="1"/>
  <c r="CT71" i="20"/>
  <c r="CV71" i="20" s="1"/>
  <c r="CJ80" i="20" a="1"/>
  <c r="CJ80" i="20" s="1"/>
  <c r="CU75" i="20" a="1"/>
  <c r="CU75" i="20" s="1"/>
  <c r="CH75" i="20" a="1"/>
  <c r="CH75" i="20" s="1"/>
  <c r="CD75" i="20" a="1"/>
  <c r="CD75" i="20" s="1"/>
  <c r="BZ75" i="20" a="1"/>
  <c r="BZ75" i="20" s="1"/>
  <c r="CI75" i="20" s="1"/>
  <c r="CF75" i="20" a="1"/>
  <c r="CF75" i="20" s="1"/>
  <c r="I75" i="20"/>
  <c r="A82" i="20"/>
  <c r="I50" i="20"/>
  <c r="BX50" i="20" a="1"/>
  <c r="BX50" i="20" s="1"/>
  <c r="CR82" i="20"/>
  <c r="AY90" i="20" s="1"/>
  <c r="CH55" i="20" a="1"/>
  <c r="CH55" i="20" s="1"/>
  <c r="CD55" i="20" a="1"/>
  <c r="CD55" i="20" s="1"/>
  <c r="BZ55" i="20" a="1"/>
  <c r="BZ55" i="20" s="1"/>
  <c r="CI55" i="20" s="1"/>
  <c r="CF65" i="20" a="1"/>
  <c r="CF65" i="20" s="1"/>
  <c r="CI69" i="20"/>
  <c r="CB75" i="20" a="1"/>
  <c r="CB75" i="20" s="1"/>
  <c r="I76" i="20"/>
  <c r="CF76" i="20" a="1"/>
  <c r="CF76" i="20" s="1"/>
  <c r="CI76" i="20" s="1"/>
  <c r="BX78" i="20" a="1"/>
  <c r="BX78" i="20" s="1"/>
  <c r="CU59" i="20" a="1"/>
  <c r="CU59" i="20" s="1"/>
  <c r="BX65" i="20" a="1"/>
  <c r="BX65" i="20" s="1"/>
  <c r="CB65" i="20" a="1"/>
  <c r="CB65" i="20" s="1"/>
  <c r="CT72" i="20"/>
  <c r="CV72" i="20" s="1"/>
  <c r="CT75" i="20"/>
  <c r="CV75" i="20" s="1"/>
  <c r="I79" i="20"/>
  <c r="CF79" i="20" a="1"/>
  <c r="CF79" i="20" s="1"/>
  <c r="CB79" i="20" a="1"/>
  <c r="CB79" i="20" s="1"/>
  <c r="BX79" i="20" a="1"/>
  <c r="BX79" i="20" s="1"/>
  <c r="CI79" i="20" s="1"/>
  <c r="CJ79" i="20" a="1"/>
  <c r="CJ79" i="20" s="1"/>
  <c r="CJ77" i="20" a="1"/>
  <c r="CJ77" i="20" s="1"/>
  <c r="CI77" i="20"/>
  <c r="CH81" i="20" a="1"/>
  <c r="CH81" i="20" s="1"/>
  <c r="CD81" i="20" a="1"/>
  <c r="CD81" i="20" s="1"/>
  <c r="BZ81" i="20" a="1"/>
  <c r="BZ81" i="20" s="1"/>
  <c r="CI81" i="20" s="1"/>
  <c r="BX59" i="20" a="1"/>
  <c r="BX59" i="20" s="1"/>
  <c r="CI59" i="20" s="1"/>
  <c r="CB59" i="20" a="1"/>
  <c r="CB59" i="20" s="1"/>
  <c r="CF74" i="20" a="1"/>
  <c r="CF74" i="20" s="1"/>
  <c r="CH78" i="20" a="1"/>
  <c r="CH78" i="20" s="1"/>
  <c r="CD78" i="20" a="1"/>
  <c r="CD78" i="20" s="1"/>
  <c r="BZ78" i="20" a="1"/>
  <c r="BZ78" i="20" s="1"/>
  <c r="CF78" i="20" a="1"/>
  <c r="CF78" i="20" s="1"/>
  <c r="A129" i="20"/>
  <c r="CU69" i="20" a="1"/>
  <c r="CU69" i="20" s="1"/>
  <c r="CU77" i="20" a="1"/>
  <c r="CU77" i="20" s="1"/>
  <c r="CU72" i="20" a="1"/>
  <c r="CU72" i="20" s="1"/>
  <c r="CU80" i="20" a="1"/>
  <c r="CU80" i="20" s="1"/>
  <c r="AW70" i="20" l="1"/>
  <c r="CK70" i="20"/>
  <c r="CJ70" i="20" a="1"/>
  <c r="CJ70" i="20" s="1"/>
  <c r="CY70" i="20" s="1"/>
  <c r="BL70" i="20" s="1"/>
  <c r="BP70" i="20" s="1" a="1"/>
  <c r="BP70" i="20" s="1"/>
  <c r="AW75" i="20"/>
  <c r="CK75" i="20"/>
  <c r="CJ75" i="20" a="1"/>
  <c r="CJ75" i="20" s="1"/>
  <c r="CY75" i="20" s="1"/>
  <c r="BL75" i="20" s="1"/>
  <c r="BP75" i="20" s="1" a="1"/>
  <c r="BP75" i="20" s="1"/>
  <c r="AW60" i="20"/>
  <c r="CK60" i="20"/>
  <c r="CJ60" i="20" a="1"/>
  <c r="CJ60" i="20" s="1"/>
  <c r="CY60" i="20" s="1"/>
  <c r="BL60" i="20" s="1"/>
  <c r="BP60" i="20" s="1" a="1"/>
  <c r="BP60" i="20" s="1"/>
  <c r="AW55" i="20"/>
  <c r="CK55" i="20"/>
  <c r="CJ55" i="20" a="1"/>
  <c r="CJ55" i="20" s="1"/>
  <c r="CY55" i="20" s="1"/>
  <c r="BL55" i="20" s="1"/>
  <c r="BP55" i="20" s="1" a="1"/>
  <c r="BP55" i="20" s="1"/>
  <c r="AW81" i="20"/>
  <c r="CK81" i="20"/>
  <c r="CJ81" i="20" a="1"/>
  <c r="CJ81" i="20" s="1"/>
  <c r="CY81" i="20" s="1"/>
  <c r="BL81" i="20" s="1"/>
  <c r="BP81" i="20" s="1" a="1"/>
  <c r="BP81" i="20" s="1"/>
  <c r="AW76" i="20"/>
  <c r="CK76" i="20"/>
  <c r="CJ76" i="20" a="1"/>
  <c r="CJ76" i="20" s="1"/>
  <c r="CY76" i="20" s="1"/>
  <c r="BL76" i="20" s="1"/>
  <c r="BP76" i="20" s="1" a="1"/>
  <c r="BP76" i="20" s="1"/>
  <c r="CK64" i="20"/>
  <c r="AW64" i="20"/>
  <c r="CJ64" i="20" a="1"/>
  <c r="CJ64" i="20" s="1"/>
  <c r="CY64" i="20" s="1"/>
  <c r="BL64" i="20" s="1"/>
  <c r="BP64" i="20" s="1" a="1"/>
  <c r="BP64" i="20" s="1"/>
  <c r="AW59" i="20"/>
  <c r="CK59" i="20"/>
  <c r="CY79" i="20"/>
  <c r="BL79" i="20" s="1"/>
  <c r="BP79" i="20" s="1" a="1"/>
  <c r="BP79" i="20" s="1"/>
  <c r="AW79" i="20"/>
  <c r="CK79" i="20"/>
  <c r="CK69" i="20"/>
  <c r="AW69" i="20"/>
  <c r="CI58" i="20"/>
  <c r="CI73" i="20"/>
  <c r="CI52" i="20"/>
  <c r="CI71" i="20"/>
  <c r="CU63" i="20" a="1"/>
  <c r="CU63" i="20" s="1"/>
  <c r="CI51" i="20"/>
  <c r="AW77" i="20"/>
  <c r="CK77" i="20"/>
  <c r="CI53" i="20"/>
  <c r="CI63" i="20"/>
  <c r="AW80" i="20"/>
  <c r="CK80" i="20"/>
  <c r="AW61" i="20"/>
  <c r="CK61" i="20"/>
  <c r="G82" i="20"/>
  <c r="AW66" i="20"/>
  <c r="CK66" i="20"/>
  <c r="CY80" i="20"/>
  <c r="BL80" i="20" s="1"/>
  <c r="BP80" i="20" s="1" a="1"/>
  <c r="BP80" i="20" s="1"/>
  <c r="CI67" i="20"/>
  <c r="CJ66" i="20" a="1"/>
  <c r="CJ66" i="20" s="1"/>
  <c r="CY66" i="20" s="1"/>
  <c r="BL66" i="20" s="1"/>
  <c r="BP66" i="20" s="1" a="1"/>
  <c r="BP66" i="20" s="1"/>
  <c r="CY77" i="20"/>
  <c r="BL77" i="20" s="1"/>
  <c r="BP77" i="20" s="1" a="1"/>
  <c r="BP77" i="20" s="1"/>
  <c r="CJ59" i="20" a="1"/>
  <c r="CJ59" i="20" s="1"/>
  <c r="CY59" i="20" s="1"/>
  <c r="BL59" i="20" s="1"/>
  <c r="BP59" i="20" s="1" a="1"/>
  <c r="BP59" i="20" s="1"/>
  <c r="CI65" i="20"/>
  <c r="CI50" i="20"/>
  <c r="CJ62" i="20" a="1"/>
  <c r="CJ62" i="20" s="1"/>
  <c r="CY62" i="20" s="1"/>
  <c r="BL62" i="20" s="1"/>
  <c r="BP62" i="20" s="1" a="1"/>
  <c r="BP62" i="20" s="1"/>
  <c r="AW62" i="20"/>
  <c r="CK62" i="20"/>
  <c r="CK74" i="20"/>
  <c r="AW74" i="20"/>
  <c r="CT82" i="20"/>
  <c r="CV50" i="20"/>
  <c r="CU50" i="20" a="1"/>
  <c r="CU50" i="20" s="1"/>
  <c r="CI78" i="20"/>
  <c r="CI57" i="20"/>
  <c r="CJ69" i="20" a="1"/>
  <c r="CJ69" i="20" s="1"/>
  <c r="CY69" i="20" s="1"/>
  <c r="BL69" i="20" s="1"/>
  <c r="BP69" i="20" s="1" a="1"/>
  <c r="BP69" i="20" s="1"/>
  <c r="CI68" i="20"/>
  <c r="CJ61" i="20" a="1"/>
  <c r="CJ61" i="20" s="1"/>
  <c r="CY61" i="20" s="1"/>
  <c r="BL61" i="20" s="1"/>
  <c r="BP61" i="20" s="1" a="1"/>
  <c r="BP61" i="20" s="1"/>
  <c r="AW68" i="20" l="1"/>
  <c r="CK68" i="20"/>
  <c r="CJ68" i="20" a="1"/>
  <c r="CJ68" i="20" s="1"/>
  <c r="CY68" i="20" s="1"/>
  <c r="BL68" i="20" s="1"/>
  <c r="BP68" i="20" s="1" a="1"/>
  <c r="BP68" i="20" s="1"/>
  <c r="AW67" i="20"/>
  <c r="CK67" i="20"/>
  <c r="CJ67" i="20" a="1"/>
  <c r="CJ67" i="20" s="1"/>
  <c r="CY67" i="20" s="1"/>
  <c r="BL67" i="20" s="1"/>
  <c r="BP67" i="20" s="1" a="1"/>
  <c r="BP67" i="20" s="1"/>
  <c r="CK52" i="20"/>
  <c r="AW52" i="20"/>
  <c r="CJ52" i="20" a="1"/>
  <c r="CJ52" i="20" s="1"/>
  <c r="CY52" i="20" s="1"/>
  <c r="BL52" i="20" s="1"/>
  <c r="BP52" i="20" s="1" a="1"/>
  <c r="BP52" i="20" s="1"/>
  <c r="AW65" i="20"/>
  <c r="CK65" i="20"/>
  <c r="CJ65" i="20" a="1"/>
  <c r="CJ65" i="20" s="1"/>
  <c r="CY65" i="20" s="1"/>
  <c r="BL65" i="20" s="1"/>
  <c r="BP65" i="20" s="1" a="1"/>
  <c r="BP65" i="20" s="1"/>
  <c r="AW51" i="20"/>
  <c r="CK51" i="20"/>
  <c r="CJ51" i="20" a="1"/>
  <c r="CJ51" i="20" s="1"/>
  <c r="CY51" i="20" s="1"/>
  <c r="BL51" i="20" s="1"/>
  <c r="BP51" i="20" s="1" a="1"/>
  <c r="BP51" i="20" s="1"/>
  <c r="AW71" i="20"/>
  <c r="CK71" i="20"/>
  <c r="CJ71" i="20" a="1"/>
  <c r="CJ71" i="20" s="1"/>
  <c r="CY71" i="20" s="1"/>
  <c r="BL71" i="20" s="1"/>
  <c r="BP71" i="20" s="1" a="1"/>
  <c r="BP71" i="20" s="1"/>
  <c r="AW57" i="20"/>
  <c r="CK57" i="20"/>
  <c r="CJ57" i="20" a="1"/>
  <c r="CJ57" i="20" s="1"/>
  <c r="CY57" i="20" s="1"/>
  <c r="BL57" i="20" s="1"/>
  <c r="BP57" i="20" s="1" a="1"/>
  <c r="BP57" i="20" s="1"/>
  <c r="AW63" i="20"/>
  <c r="CK63" i="20"/>
  <c r="CJ63" i="20" a="1"/>
  <c r="CJ63" i="20" s="1"/>
  <c r="CY63" i="20" s="1"/>
  <c r="BL63" i="20" s="1"/>
  <c r="BP63" i="20" s="1" a="1"/>
  <c r="BP63" i="20" s="1"/>
  <c r="AW73" i="20"/>
  <c r="CK73" i="20"/>
  <c r="CJ73" i="20" a="1"/>
  <c r="CJ73" i="20" s="1"/>
  <c r="CY73" i="20" s="1"/>
  <c r="BL73" i="20" s="1"/>
  <c r="BP73" i="20" s="1" a="1"/>
  <c r="BP73" i="20" s="1"/>
  <c r="CK78" i="20"/>
  <c r="CJ78" i="20" a="1"/>
  <c r="CJ78" i="20" s="1"/>
  <c r="CY78" i="20" s="1"/>
  <c r="BL78" i="20" s="1"/>
  <c r="BP78" i="20" s="1" a="1"/>
  <c r="BP78" i="20" s="1"/>
  <c r="AW78" i="20"/>
  <c r="AW53" i="20"/>
  <c r="CK53" i="20"/>
  <c r="CJ53" i="20" a="1"/>
  <c r="CJ53" i="20" s="1"/>
  <c r="CY53" i="20" s="1"/>
  <c r="BL53" i="20" s="1"/>
  <c r="BP53" i="20" s="1" a="1"/>
  <c r="BP53" i="20" s="1"/>
  <c r="AW58" i="20"/>
  <c r="CK58" i="20"/>
  <c r="CJ58" i="20" a="1"/>
  <c r="CJ58" i="20" s="1"/>
  <c r="CY58" i="20" s="1"/>
  <c r="BL58" i="20" s="1"/>
  <c r="BP58" i="20" s="1" a="1"/>
  <c r="BP58" i="20" s="1"/>
  <c r="CI82" i="20"/>
  <c r="CK50" i="20"/>
  <c r="CJ50" i="20" a="1"/>
  <c r="CJ50" i="20" s="1"/>
  <c r="CY50" i="20" s="1"/>
  <c r="AW50" i="20"/>
  <c r="BL50" i="20" l="1"/>
  <c r="BP50" i="20" s="1" a="1"/>
  <c r="BP50" i="20" s="1"/>
  <c r="BN82" i="20" s="1"/>
  <c r="CY82" i="20"/>
  <c r="BF86" i="20" s="1"/>
  <c r="F8" i="18" l="1"/>
  <c r="F9" i="18"/>
  <c r="F10" i="18"/>
  <c r="F11" i="18"/>
  <c r="F12" i="18"/>
  <c r="F13" i="18"/>
  <c r="F14" i="18"/>
  <c r="F15" i="18"/>
  <c r="E16" i="18"/>
  <c r="D16" i="18"/>
  <c r="C16" i="18"/>
  <c r="F7" i="18"/>
  <c r="F6" i="18"/>
  <c r="D9" i="10"/>
  <c r="E9" i="10"/>
  <c r="F9" i="10"/>
  <c r="C9" i="10"/>
  <c r="F16"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Victor Fernando Sigcha Vasconez</author>
  </authors>
  <commentList>
    <comment ref="F8" authorId="0" shapeId="0" xr:uid="{3F6A0010-DE40-4AD1-8C80-5479E8FBB3DB}">
      <text>
        <r>
          <rPr>
            <b/>
            <sz val="6"/>
            <color indexed="81"/>
            <rFont val="Tahoma"/>
            <family val="2"/>
          </rPr>
          <t xml:space="preserve">Victor Fernando Sigcha Vasconez:
</t>
        </r>
        <r>
          <rPr>
            <sz val="6"/>
            <color indexed="81"/>
            <rFont val="Tahoma"/>
            <family val="2"/>
          </rPr>
          <t>Ingresar el código de catalogación solo si la IE es patrimonial, caso contrario dejar en blanco</t>
        </r>
        <r>
          <rPr>
            <b/>
            <sz val="6"/>
            <color indexed="81"/>
            <rFont val="Tahoma"/>
            <family val="2"/>
          </rPr>
          <t xml:space="preserve">
</t>
        </r>
      </text>
    </comment>
    <comment ref="BI10" authorId="0" shapeId="0" xr:uid="{C3A02E6A-4204-4CB0-9F4F-CC1FC3883B7F}">
      <text>
        <r>
          <rPr>
            <b/>
            <sz val="6"/>
            <color indexed="81"/>
            <rFont val="Tahoma"/>
            <family val="2"/>
          </rPr>
          <t>Victor Fernando Sigcha Vasconez:</t>
        </r>
        <r>
          <rPr>
            <sz val="6"/>
            <color indexed="81"/>
            <rFont val="Tahoma"/>
            <family val="2"/>
          </rPr>
          <t xml:space="preserve">
Códigos para identificación de estructuras:
</t>
        </r>
        <r>
          <rPr>
            <b/>
            <sz val="6"/>
            <color indexed="81"/>
            <rFont val="Tahoma"/>
            <family val="2"/>
          </rPr>
          <t>"B"</t>
        </r>
        <r>
          <rPr>
            <sz val="6"/>
            <color indexed="81"/>
            <rFont val="Tahoma"/>
            <family val="2"/>
          </rPr>
          <t xml:space="preserve"> = Edificaciones o construcciones
</t>
        </r>
        <r>
          <rPr>
            <b/>
            <sz val="6"/>
            <color indexed="81"/>
            <rFont val="Tahoma"/>
            <family val="2"/>
          </rPr>
          <t>"C"</t>
        </r>
        <r>
          <rPr>
            <sz val="6"/>
            <color indexed="81"/>
            <rFont val="Tahoma"/>
            <family val="2"/>
          </rPr>
          <t xml:space="preserve"> = Cerramiento
</t>
        </r>
        <r>
          <rPr>
            <b/>
            <sz val="6"/>
            <color indexed="81"/>
            <rFont val="Tahoma"/>
            <family val="2"/>
          </rPr>
          <t>"P"</t>
        </r>
        <r>
          <rPr>
            <sz val="6"/>
            <color indexed="81"/>
            <rFont val="Tahoma"/>
            <family val="2"/>
          </rPr>
          <t xml:space="preserve"> = Espacios abiertos exteriores
</t>
        </r>
        <r>
          <rPr>
            <b/>
            <sz val="6"/>
            <color indexed="81"/>
            <rFont val="Tahoma"/>
            <family val="2"/>
          </rPr>
          <t>"PC"</t>
        </r>
        <r>
          <rPr>
            <sz val="6"/>
            <color indexed="81"/>
            <rFont val="Tahoma"/>
            <family val="2"/>
          </rPr>
          <t xml:space="preserve"> = Espacios cubiertos exteriores
</t>
        </r>
        <r>
          <rPr>
            <b/>
            <sz val="6"/>
            <color indexed="81"/>
            <rFont val="Tahoma"/>
            <family val="2"/>
          </rPr>
          <t>Nota:</t>
        </r>
        <r>
          <rPr>
            <sz val="6"/>
            <color indexed="81"/>
            <rFont val="Tahoma"/>
            <family val="2"/>
          </rPr>
          <t xml:space="preserve"> La ficha se habilita unicamente con cada codigo. </t>
        </r>
        <r>
          <rPr>
            <b/>
            <sz val="6"/>
            <color indexed="81"/>
            <rFont val="Tahoma"/>
            <family val="2"/>
          </rPr>
          <t>Los números no deben repetirse por cada literal.</t>
        </r>
      </text>
    </comment>
    <comment ref="C48" authorId="0" shapeId="0" xr:uid="{3118A3E2-CC03-428C-9D9C-1167755E6132}">
      <text>
        <r>
          <rPr>
            <b/>
            <sz val="6"/>
            <color indexed="81"/>
            <rFont val="Tahoma"/>
            <family val="2"/>
          </rPr>
          <t>Victor Fernando Sigcha Vasconez:</t>
        </r>
        <r>
          <rPr>
            <sz val="6"/>
            <color indexed="81"/>
            <rFont val="Tahoma"/>
            <family val="2"/>
          </rPr>
          <t xml:space="preserve">
Calculo según el tipo de estructura:
</t>
        </r>
        <r>
          <rPr>
            <b/>
            <sz val="6"/>
            <color indexed="81"/>
            <rFont val="Tahoma"/>
            <family val="2"/>
          </rPr>
          <t xml:space="preserve">"B" </t>
        </r>
        <r>
          <rPr>
            <sz val="6"/>
            <color indexed="81"/>
            <rFont val="Tahoma"/>
            <family val="2"/>
          </rPr>
          <t xml:space="preserve">= Largo x Ancho x Pisos
</t>
        </r>
        <r>
          <rPr>
            <b/>
            <sz val="6"/>
            <color indexed="81"/>
            <rFont val="Tahoma"/>
            <family val="2"/>
          </rPr>
          <t>"C"</t>
        </r>
        <r>
          <rPr>
            <sz val="6"/>
            <color indexed="81"/>
            <rFont val="Tahoma"/>
            <family val="2"/>
          </rPr>
          <t xml:space="preserve"> = Largo
</t>
        </r>
        <r>
          <rPr>
            <b/>
            <sz val="6"/>
            <color indexed="81"/>
            <rFont val="Tahoma"/>
            <family val="2"/>
          </rPr>
          <t>"P"</t>
        </r>
        <r>
          <rPr>
            <sz val="6"/>
            <color indexed="81"/>
            <rFont val="Tahoma"/>
            <family val="2"/>
          </rPr>
          <t xml:space="preserve"> = Largo x Ancho
</t>
        </r>
        <r>
          <rPr>
            <b/>
            <sz val="6"/>
            <color indexed="81"/>
            <rFont val="Tahoma"/>
            <family val="2"/>
          </rPr>
          <t>"PC"</t>
        </r>
        <r>
          <rPr>
            <sz val="6"/>
            <color indexed="81"/>
            <rFont val="Tahoma"/>
            <family val="2"/>
          </rPr>
          <t xml:space="preserve"> = Largo x Ancho</t>
        </r>
      </text>
    </comment>
    <comment ref="D132" authorId="0" shapeId="0" xr:uid="{C8785A63-1B92-400C-B3A2-05DFECF85419}">
      <text>
        <r>
          <rPr>
            <b/>
            <sz val="6"/>
            <color indexed="81"/>
            <rFont val="Tahoma"/>
            <family val="2"/>
          </rPr>
          <t>Victor Fernando Sigcha Vasconez:</t>
        </r>
        <r>
          <rPr>
            <sz val="6"/>
            <color indexed="81"/>
            <rFont val="Tahoma"/>
            <family val="2"/>
          </rPr>
          <t xml:space="preserve">
Para la firma agregar nombre y el cargo</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<sst xmlns="http://schemas.openxmlformats.org/spreadsheetml/2006/main" count="724" uniqueCount="526">
  <si>
    <t>Aulas de EGB</t>
  </si>
  <si>
    <t>Aulas de bachillerato</t>
  </si>
  <si>
    <t>Laboratorios</t>
  </si>
  <si>
    <t>Biblioteca</t>
  </si>
  <si>
    <t>Comedor</t>
  </si>
  <si>
    <t>Áreas administrativas</t>
  </si>
  <si>
    <t>Talleres</t>
  </si>
  <si>
    <t>Fecha del evento</t>
  </si>
  <si>
    <t>Fecha de evaluación</t>
  </si>
  <si>
    <t>Hora de evaluación</t>
  </si>
  <si>
    <t>Provincia</t>
  </si>
  <si>
    <t>Cantón</t>
  </si>
  <si>
    <t>Parroquia</t>
  </si>
  <si>
    <t>Barrio</t>
  </si>
  <si>
    <t>Nombre</t>
  </si>
  <si>
    <t>AMIE</t>
  </si>
  <si>
    <t>Detalle</t>
  </si>
  <si>
    <t>Observaciones</t>
  </si>
  <si>
    <t>TOTAL</t>
  </si>
  <si>
    <t>SI</t>
  </si>
  <si>
    <t>NO</t>
  </si>
  <si>
    <t>Bares</t>
  </si>
  <si>
    <t>Salones/Auditorios</t>
  </si>
  <si>
    <t>NIVEL AFECTACIÓN</t>
  </si>
  <si>
    <t>BUENO</t>
  </si>
  <si>
    <t>MALO</t>
  </si>
  <si>
    <t>SISTEMA ELECTRICO</t>
  </si>
  <si>
    <t>SISTEMA HIDRAULICO</t>
  </si>
  <si>
    <t>AGUA</t>
  </si>
  <si>
    <t>ALCANTARILLADO</t>
  </si>
  <si>
    <t>Piezas Electricas</t>
  </si>
  <si>
    <t>ACCESIBILIDAD</t>
  </si>
  <si>
    <t>INTERNET</t>
  </si>
  <si>
    <t>TELEFONO</t>
  </si>
  <si>
    <t>SISTEMA SANITARIO</t>
  </si>
  <si>
    <t>Aulas de inicial</t>
  </si>
  <si>
    <t>Coordenadas (WGS84-17S)</t>
  </si>
  <si>
    <t>Datos de la institución educativa</t>
  </si>
  <si>
    <t>X_p</t>
  </si>
  <si>
    <t>Y_p</t>
  </si>
  <si>
    <t>Parqueaderos</t>
  </si>
  <si>
    <t>Cuarto de maquinas</t>
  </si>
  <si>
    <t>Bodega / Vestidor</t>
  </si>
  <si>
    <t>Cuarto de bombas y cisterna</t>
  </si>
  <si>
    <t>Canchas de uso multiple (30x16)</t>
  </si>
  <si>
    <t>Canchas de futbol (38x27)</t>
  </si>
  <si>
    <t>Áreas verdes / Áreas exteriores</t>
  </si>
  <si>
    <t>AFECTACIÓN ÁREA ABIERTA</t>
  </si>
  <si>
    <t>AFECTACIÓN ÁREA CUBIERTA</t>
  </si>
  <si>
    <t>COSTO ($)</t>
  </si>
  <si>
    <t>TIPO DE ABASTECIMIENTO</t>
  </si>
  <si>
    <t>SISTEMA</t>
  </si>
  <si>
    <t>AFECTACIÓN TOTAL</t>
  </si>
  <si>
    <t>AFECTACIÓN TOTAL IE</t>
  </si>
  <si>
    <t>COSTO TOTAL REFERENCIAL</t>
  </si>
  <si>
    <t>2.1. EL SECTOR CUENTA CON SERVICIOS BÁSICOS (LINEAS DE VIDA)</t>
  </si>
  <si>
    <t>2.2 IDENTIFICAR EL TIPO DE ABASTECIMIENTO Y EVALUAR EL SISTEMA</t>
  </si>
  <si>
    <t>Cerramientos</t>
  </si>
  <si>
    <t>Puertas / Ventanas</t>
  </si>
  <si>
    <t>Pisos</t>
  </si>
  <si>
    <t>ENERGIA ELÉCTRICA</t>
  </si>
  <si>
    <t>Evento Peligroso</t>
  </si>
  <si>
    <t>Nombre de la institución educativa</t>
  </si>
  <si>
    <t>Categoría</t>
  </si>
  <si>
    <t>Datos de Ubicación</t>
  </si>
  <si>
    <t>Zona</t>
  </si>
  <si>
    <t>Distrito</t>
  </si>
  <si>
    <t>Circuito</t>
  </si>
  <si>
    <t>Tipo de Acceso</t>
  </si>
  <si>
    <t>Zona INEC</t>
  </si>
  <si>
    <t>Breve descripción del impacto del evento peligroso</t>
  </si>
  <si>
    <t>FICHA DE EVALUACIÓN DE DAÑOS, AFECTACIONES Y ANÁLISIS DE NECESIDADES EN EL SISTEMA EDUCATIVO ANTE LA PRESENCIA DE EVENTOS PELIGROSOS</t>
  </si>
  <si>
    <t>1. INFORMACIÓN GENERAL</t>
  </si>
  <si>
    <t xml:space="preserve">DETALLE EQUIPAMIENTO Y MOBILIARIO </t>
  </si>
  <si>
    <t>Número de recursos</t>
  </si>
  <si>
    <t xml:space="preserve">BUENO </t>
  </si>
  <si>
    <t xml:space="preserve">Armario </t>
  </si>
  <si>
    <t xml:space="preserve">Archivadores aéreos </t>
  </si>
  <si>
    <t>Archivador bajo</t>
  </si>
  <si>
    <t xml:space="preserve">Casilleros </t>
  </si>
  <si>
    <t xml:space="preserve">Escritorio recto sin cajonera </t>
  </si>
  <si>
    <t>Librero didáctico</t>
  </si>
  <si>
    <t>Pupitres ( uniperesonal o mesa y silla)</t>
  </si>
  <si>
    <t>Pizarra liquida pedestal </t>
  </si>
  <si>
    <t>Pizarra</t>
  </si>
  <si>
    <t>Repisa doble cara</t>
  </si>
  <si>
    <t>Repisa una cara</t>
  </si>
  <si>
    <t>Silla metálica</t>
  </si>
  <si>
    <t>Tablero de corcho</t>
  </si>
  <si>
    <t xml:space="preserve">Impresora blanco y negro </t>
  </si>
  <si>
    <t>Impresora multicolor</t>
  </si>
  <si>
    <t>Computador de escritorio (monitor, cpu, teclado, mouse)</t>
  </si>
  <si>
    <t>Escritorio en L</t>
  </si>
  <si>
    <t>Mesas para computadoras</t>
  </si>
  <si>
    <t xml:space="preserve">Silla Chukuy giratoria </t>
  </si>
  <si>
    <t>DETALLE TEXTOS ESCOLARES</t>
  </si>
  <si>
    <t>Observación</t>
  </si>
  <si>
    <t>PRIMERO EGB</t>
  </si>
  <si>
    <t>SEGUNDO DE EGB</t>
  </si>
  <si>
    <t>TERCERO DE EGB</t>
  </si>
  <si>
    <t>CUARTO DE EGB</t>
  </si>
  <si>
    <t>QUINTO DE EGB</t>
  </si>
  <si>
    <t>SEXTO DE EGB</t>
  </si>
  <si>
    <t>SEPTIMO DE EGB</t>
  </si>
  <si>
    <t>OCTAVO DE EGB</t>
  </si>
  <si>
    <t>NOVENO DE EGB</t>
  </si>
  <si>
    <t>DECIMO DE EGB</t>
  </si>
  <si>
    <t>PRIMERO DE BGU</t>
  </si>
  <si>
    <t>SEGUNDO DE BGU</t>
  </si>
  <si>
    <t>TERCERO DE BGU</t>
  </si>
  <si>
    <t>DETALLE UNIFORMES ESCOLARES</t>
  </si>
  <si>
    <t>Kit de uniformes escolares</t>
  </si>
  <si>
    <t>Otros</t>
  </si>
  <si>
    <t>DETALLE ALIMENTACION ESCOLAR</t>
  </si>
  <si>
    <t>Observaciones </t>
  </si>
  <si>
    <t xml:space="preserve">Sólidos </t>
  </si>
  <si>
    <t>Líquidos</t>
  </si>
  <si>
    <t>SI LA CATEGORIA PARA LA INTERVENCIÓN EN LA INSTITUCIÓN EDUCATIVA</t>
  </si>
  <si>
    <t>Comentario: </t>
  </si>
  <si>
    <t>PRIORITARIO</t>
  </si>
  <si>
    <t>Cantidad
total</t>
  </si>
  <si>
    <t>4. AFECTACIÓN DE RECURSOS EDUCATIVOS</t>
  </si>
  <si>
    <t>AFECTACIÓN A LA COMUNIDAD EDUCATIVA</t>
  </si>
  <si>
    <t>Heridos</t>
  </si>
  <si>
    <t>Fallecidos</t>
  </si>
  <si>
    <t>Desaparecidos</t>
  </si>
  <si>
    <t>Evacuados</t>
  </si>
  <si>
    <t>Estudiantes</t>
  </si>
  <si>
    <t>Docentes</t>
  </si>
  <si>
    <t>Personal administrativo</t>
  </si>
  <si>
    <t>Padres, madres de familia o representantes legales</t>
  </si>
  <si>
    <t>Alojamiento temporal</t>
  </si>
  <si>
    <t>Bodegas</t>
  </si>
  <si>
    <t>Contacto</t>
  </si>
  <si>
    <t>NECESIDADES</t>
  </si>
  <si>
    <t>Actividad</t>
  </si>
  <si>
    <t>Si</t>
  </si>
  <si>
    <t>No</t>
  </si>
  <si>
    <t>Búsqueda y rescate</t>
  </si>
  <si>
    <t>Atención médica o primeros auxilios</t>
  </si>
  <si>
    <t>Remoción de escombros</t>
  </si>
  <si>
    <t>Evacuación de agua</t>
  </si>
  <si>
    <t>Rehabilitación de espacios abiertos</t>
  </si>
  <si>
    <t>Rehabilitación de servicios</t>
  </si>
  <si>
    <t>Reposición de recursos educativos (pupitres, textos, alimentación escolar)</t>
  </si>
  <si>
    <t>Provisión de recursos internos para emergencias (botiquín, extintores, etc.)</t>
  </si>
  <si>
    <t>Activación de espacio alternativo para desarrollo de actividades educativas</t>
  </si>
  <si>
    <t>Kits para educación emergencia – Soporte emocional</t>
  </si>
  <si>
    <t>Kits para educación emergencia – Apertura y desarrollo lúdico del currículo formal</t>
  </si>
  <si>
    <t>Kits para educación emergencia – Currículo ajustado a la emergencia</t>
  </si>
  <si>
    <t>Otro, detalle:</t>
  </si>
  <si>
    <t>ACCIONES REALIZADAS</t>
  </si>
  <si>
    <t>Institución</t>
  </si>
  <si>
    <t>Atención a los actores del Sistema Educativo.</t>
  </si>
  <si>
    <t>Intervención en infraestructura</t>
  </si>
  <si>
    <t>Entrega de recursos educativos</t>
  </si>
  <si>
    <t>Educación en situaciones de emergencias (campamentos, aulas móviles, otros)</t>
  </si>
  <si>
    <t>Articulación a las estructuras de respuesta nacional</t>
  </si>
  <si>
    <t>3. GESTIÓN DE RIESGOS</t>
  </si>
  <si>
    <t>FIRMAS DE RESPONSABILIDAD</t>
  </si>
  <si>
    <t>Elaborado por:</t>
  </si>
  <si>
    <t>Firma: _________________________________</t>
  </si>
  <si>
    <t>Líder del Equipo</t>
  </si>
  <si>
    <t>EQUIPO EVALUADOR</t>
  </si>
  <si>
    <t>Cargo</t>
  </si>
  <si>
    <t>Número de Cédula</t>
  </si>
  <si>
    <t>Firma</t>
  </si>
  <si>
    <t>4. ATENCIÓN PSICOSOCIAL</t>
  </si>
  <si>
    <t>Violencia Física</t>
  </si>
  <si>
    <t>Violencia Sexual</t>
  </si>
  <si>
    <t>Embarazo adolescente</t>
  </si>
  <si>
    <t>Trabajo Infantil</t>
  </si>
  <si>
    <t>Desapariciones</t>
  </si>
  <si>
    <t>Intentos autolítico y suicidio</t>
  </si>
  <si>
    <t>Acoso escolar</t>
  </si>
  <si>
    <t>Uso y consumo de drogas</t>
  </si>
  <si>
    <t>Violencia Psicológica</t>
  </si>
  <si>
    <r>
      <t xml:space="preserve">2. AFECTACIÓN A LA INFRAESTRUCTURA </t>
    </r>
    <r>
      <rPr>
        <b/>
        <i/>
        <sz val="6"/>
        <color theme="0"/>
        <rFont val="Calibri"/>
        <family val="2"/>
        <scheme val="minor"/>
      </rPr>
      <t>(Llenar en números)</t>
    </r>
  </si>
  <si>
    <t>DIRECCIÓN NACIONAL DE INFRAESTRUCTURA FÍSICA</t>
  </si>
  <si>
    <t>FICHA TÉCNICA DE EVALUACIÓN DE INFRAESTRUCTURA</t>
  </si>
  <si>
    <t>1. DATOS GENERALES</t>
  </si>
  <si>
    <t>17H05230</t>
  </si>
  <si>
    <t>Nombre IE / Predio</t>
  </si>
  <si>
    <t>EEB DON BOSCO</t>
  </si>
  <si>
    <t>Tenencia</t>
  </si>
  <si>
    <t>COMUNIDAD</t>
  </si>
  <si>
    <t>Estado</t>
  </si>
  <si>
    <t>REGISTRO PROPIEDAD</t>
  </si>
  <si>
    <t>Nro. Estudiantes</t>
  </si>
  <si>
    <t>Fecha</t>
  </si>
  <si>
    <t>Z1</t>
  </si>
  <si>
    <t xml:space="preserve">Provincia </t>
  </si>
  <si>
    <t>SANTO DOMINGO DE LOS TSÁCHILAS</t>
  </si>
  <si>
    <t>CORONEL MARCELINO MARIDUEÑA</t>
  </si>
  <si>
    <t>Dirección</t>
  </si>
  <si>
    <t>Av. Amazonas N34-451 y Av. Atahualpa</t>
  </si>
  <si>
    <t>Fecha Ultima Intervención</t>
  </si>
  <si>
    <t>Patrimonial</t>
  </si>
  <si>
    <t>Nro. Ficha Catalogación</t>
  </si>
  <si>
    <t>1h1h1h1h1h2h</t>
  </si>
  <si>
    <t>Teléfono IE</t>
  </si>
  <si>
    <t>Tipología</t>
  </si>
  <si>
    <t>PLURIDOCENTE</t>
  </si>
  <si>
    <t>Sostenimiento</t>
  </si>
  <si>
    <t>FISCOMISIONAL</t>
  </si>
  <si>
    <r>
      <t xml:space="preserve">Coordenadas
</t>
    </r>
    <r>
      <rPr>
        <sz val="5"/>
        <color theme="1"/>
        <rFont val="Calibri"/>
        <family val="2"/>
        <scheme val="minor"/>
      </rPr>
      <t>(WGS84-17S)</t>
    </r>
  </si>
  <si>
    <t>X</t>
  </si>
  <si>
    <t>Y</t>
  </si>
  <si>
    <t>B</t>
  </si>
  <si>
    <t>AULA 3RO BACHILLERATO</t>
  </si>
  <si>
    <t>P</t>
  </si>
  <si>
    <t>CANCHA DE FUTBOL</t>
  </si>
  <si>
    <t>PC</t>
  </si>
  <si>
    <t>CANCHA DE BASKET CUBIERTA</t>
  </si>
  <si>
    <t>C</t>
  </si>
  <si>
    <t>CERRRAMIENTO</t>
  </si>
  <si>
    <r>
      <t>Área Aprox. (m</t>
    </r>
    <r>
      <rPr>
        <b/>
        <sz val="5"/>
        <color theme="1"/>
        <rFont val="Calibri"/>
        <family val="2"/>
      </rPr>
      <t>²</t>
    </r>
    <r>
      <rPr>
        <b/>
        <sz val="5"/>
        <color theme="1"/>
        <rFont val="Calibri"/>
        <family val="2"/>
        <scheme val="minor"/>
      </rPr>
      <t>)</t>
    </r>
  </si>
  <si>
    <t>Antigüedad
(años)</t>
  </si>
  <si>
    <t>Largo</t>
  </si>
  <si>
    <t>Ancho</t>
  </si>
  <si>
    <t>Total</t>
  </si>
  <si>
    <t>60&lt;X≤65</t>
  </si>
  <si>
    <t>MADERA</t>
  </si>
  <si>
    <t>REGULAR</t>
  </si>
  <si>
    <t>HORMIGÓN ARMADO</t>
  </si>
  <si>
    <t>LOSA DECK</t>
  </si>
  <si>
    <t>DETERIORO</t>
  </si>
  <si>
    <t>10&lt;X≤15</t>
  </si>
  <si>
    <t>CÉSPED SINTÉTICO</t>
  </si>
  <si>
    <t>15&lt;X≤20</t>
  </si>
  <si>
    <t>METÁLICA</t>
  </si>
  <si>
    <t>20&lt;X≤25</t>
  </si>
  <si>
    <t>LADRILLO</t>
  </si>
  <si>
    <t>Total Área</t>
  </si>
  <si>
    <t>Alcantarillado</t>
  </si>
  <si>
    <t>Energía eléctrica</t>
  </si>
  <si>
    <t>Telefonía fija</t>
  </si>
  <si>
    <t>Internet</t>
  </si>
  <si>
    <t>Accesibilidad</t>
  </si>
  <si>
    <t>CARRETERA</t>
  </si>
  <si>
    <t>RED PÚBLICA</t>
  </si>
  <si>
    <t xml:space="preserve">POZO CIEGO </t>
  </si>
  <si>
    <t>GENERADOR / MOTOR</t>
  </si>
  <si>
    <t>CAMBIO DEL CABLEADO</t>
  </si>
  <si>
    <t>DESCRIPCIÓN DEL ESTADO DEL INMUEBLE</t>
  </si>
  <si>
    <t>ESTADO INFRAESTRUCTURA</t>
  </si>
  <si>
    <t>ESTADO INSTITUCIÓN EDUCATIVA</t>
  </si>
  <si>
    <r>
      <t xml:space="preserve">USADO, O NUEVO CON SIGNOS DE DETERIORO </t>
    </r>
    <r>
      <rPr>
        <b/>
        <i/>
        <sz val="5"/>
        <color theme="1"/>
        <rFont val="Calibri"/>
        <family val="2"/>
        <scheme val="minor"/>
      </rPr>
      <t>(FUNCIONAL)</t>
    </r>
  </si>
  <si>
    <t>MAMPOSTERÍA</t>
  </si>
  <si>
    <r>
      <t xml:space="preserve">USADO, O NUEVO CON REQUERIMIENTO DE REPARACIONES ENTRE EL 10% Y EL 50% </t>
    </r>
    <r>
      <rPr>
        <b/>
        <i/>
        <sz val="5"/>
        <color theme="1"/>
        <rFont val="Calibri"/>
        <family val="2"/>
        <scheme val="minor"/>
      </rPr>
      <t>(CONTRATOS MENORES)</t>
    </r>
  </si>
  <si>
    <t>ESTRUCTURA</t>
  </si>
  <si>
    <t>CUBIERTA</t>
  </si>
  <si>
    <r>
      <t xml:space="preserve">DETERIORADO COMPLETAMENTE </t>
    </r>
    <r>
      <rPr>
        <b/>
        <i/>
        <sz val="5"/>
        <color theme="1"/>
        <rFont val="Calibri"/>
        <family val="2"/>
        <scheme val="minor"/>
      </rPr>
      <t>(NO TIENE LA CAPACIDAD DE OPERAR)</t>
    </r>
  </si>
  <si>
    <t>By Uikutoru</t>
  </si>
  <si>
    <t>(ELABORADO POR)</t>
  </si>
  <si>
    <t>(REVISADO POR)</t>
  </si>
  <si>
    <t>(CARGO)</t>
  </si>
  <si>
    <t>ZONA</t>
  </si>
  <si>
    <t>PROVINCIAS</t>
  </si>
  <si>
    <t>TIPOLOGIA</t>
  </si>
  <si>
    <t>VIAS DE ACCESO</t>
  </si>
  <si>
    <t>SOSTENIMIENTO</t>
  </si>
  <si>
    <t>PREDIO</t>
  </si>
  <si>
    <t>MINEDUC</t>
  </si>
  <si>
    <t>GAD</t>
  </si>
  <si>
    <t>ABASTECIMIENTO AGUA</t>
  </si>
  <si>
    <t>ENERGIA ELECTRICA</t>
  </si>
  <si>
    <t>MAMPOSTERIA</t>
  </si>
  <si>
    <t>MAMPOSTERIA_CERRAMIENTO</t>
  </si>
  <si>
    <t>CUBIERTA_PATIO</t>
  </si>
  <si>
    <t>ESTRUCTURA_PATIO</t>
  </si>
  <si>
    <t>EDAD</t>
  </si>
  <si>
    <t>ESTADO</t>
  </si>
  <si>
    <t>FACTOR</t>
  </si>
  <si>
    <t>ESTADO_SERVICIO</t>
  </si>
  <si>
    <t>OPCION</t>
  </si>
  <si>
    <t>AZUAY</t>
  </si>
  <si>
    <t>BIDOCENTE</t>
  </si>
  <si>
    <t>AUTOPISTA</t>
  </si>
  <si>
    <t>FISCAL</t>
  </si>
  <si>
    <t>COMODATO</t>
  </si>
  <si>
    <t>CONVENIO DE USO</t>
  </si>
  <si>
    <t>NO TIENE</t>
  </si>
  <si>
    <t>ADOBE/TAPIAL</t>
  </si>
  <si>
    <t>CAÑA</t>
  </si>
  <si>
    <t>CONTRAPISO</t>
  </si>
  <si>
    <t>X=0</t>
  </si>
  <si>
    <t>Z2</t>
  </si>
  <si>
    <t>BOLÍVAR</t>
  </si>
  <si>
    <t>MAYOR</t>
  </si>
  <si>
    <t>AUTOVÍA</t>
  </si>
  <si>
    <t>EN TRAMITE DE REGISTRO DE LA PROPIEDAD</t>
  </si>
  <si>
    <t>SIN COMODATO</t>
  </si>
  <si>
    <t>EN TRAMITE DE CONVENIO</t>
  </si>
  <si>
    <t>RECOLECCIÓN DE AGUA LLUVIA</t>
  </si>
  <si>
    <t>BIODIGESTOR</t>
  </si>
  <si>
    <t>BLOQUE</t>
  </si>
  <si>
    <t>FIBROCEMENTO (ETERNIT)</t>
  </si>
  <si>
    <t>CÉSPED NATURAL</t>
  </si>
  <si>
    <t>0&lt;X≤5</t>
  </si>
  <si>
    <t>2</t>
  </si>
  <si>
    <t>Z3</t>
  </si>
  <si>
    <t>CAÑAR</t>
  </si>
  <si>
    <t>MENOR</t>
  </si>
  <si>
    <t>VÍA RAPIDA</t>
  </si>
  <si>
    <t>MUNICIPAL</t>
  </si>
  <si>
    <t>EN ADJUDICACIÓN</t>
  </si>
  <si>
    <t>EN TRAMITE</t>
  </si>
  <si>
    <t>DONACIÓN</t>
  </si>
  <si>
    <t>CAMIÓN CISTERNA</t>
  </si>
  <si>
    <t xml:space="preserve">DESCARGA A CUERPOS DE AGUA </t>
  </si>
  <si>
    <t>PANEL SOLAR</t>
  </si>
  <si>
    <t>GYPSUM</t>
  </si>
  <si>
    <t>CERCA VIVA</t>
  </si>
  <si>
    <t>OTROS</t>
  </si>
  <si>
    <t>5&lt;X≤10</t>
  </si>
  <si>
    <t>3</t>
  </si>
  <si>
    <t>Z4</t>
  </si>
  <si>
    <t>CARCHI</t>
  </si>
  <si>
    <t>PARTICULAR</t>
  </si>
  <si>
    <t>CAPTACIÓN DE RÍO, VERTIENTE, ACEQUIA</t>
  </si>
  <si>
    <t>LOSA HORMIGÓN ARMADO</t>
  </si>
  <si>
    <t>HORMIGÓN ARMADO (GRADERIO)</t>
  </si>
  <si>
    <t>4</t>
  </si>
  <si>
    <t>Z5</t>
  </si>
  <si>
    <t>CHIMBORAZO</t>
  </si>
  <si>
    <t>UNIDOCENTE</t>
  </si>
  <si>
    <t>CAMINOS VECINALES</t>
  </si>
  <si>
    <t>POZO</t>
  </si>
  <si>
    <t>POZO SÉPTICO</t>
  </si>
  <si>
    <t>POLICARBONATO</t>
  </si>
  <si>
    <t>TIERRA</t>
  </si>
  <si>
    <t>Z6</t>
  </si>
  <si>
    <t>COTOPAXI</t>
  </si>
  <si>
    <t>S/R</t>
  </si>
  <si>
    <t>URBANA</t>
  </si>
  <si>
    <t>PIEDRA</t>
  </si>
  <si>
    <t>MALLA</t>
  </si>
  <si>
    <t>PLANCHA METALICA</t>
  </si>
  <si>
    <t>ADOQUIN</t>
  </si>
  <si>
    <t>Z7</t>
  </si>
  <si>
    <t>EL ORO</t>
  </si>
  <si>
    <t>MARÍTIMA</t>
  </si>
  <si>
    <t>PREFABRICADOS</t>
  </si>
  <si>
    <t>STEELPANEL</t>
  </si>
  <si>
    <t>25&lt;X≤30</t>
  </si>
  <si>
    <t>Z8</t>
  </si>
  <si>
    <t>ESMERALDAS</t>
  </si>
  <si>
    <t>PLUVIAL</t>
  </si>
  <si>
    <t>VERJA HIERRO</t>
  </si>
  <si>
    <t>TEJA</t>
  </si>
  <si>
    <t>30&lt;X≤35</t>
  </si>
  <si>
    <t>Z9</t>
  </si>
  <si>
    <t>GALÁPAGOS</t>
  </si>
  <si>
    <t>ASFALTO</t>
  </si>
  <si>
    <t>35&lt;X≤40</t>
  </si>
  <si>
    <t>GUAYAS</t>
  </si>
  <si>
    <t>40&lt;X≤45</t>
  </si>
  <si>
    <t>IMBABURA</t>
  </si>
  <si>
    <t>45&lt;X≤50</t>
  </si>
  <si>
    <t>LOJA</t>
  </si>
  <si>
    <t>50&lt;X≤55</t>
  </si>
  <si>
    <t>LOS RÍOS</t>
  </si>
  <si>
    <t>55&lt;X≤60</t>
  </si>
  <si>
    <t>MANABÍ</t>
  </si>
  <si>
    <t>MORONA SANTIAGO</t>
  </si>
  <si>
    <t>65&lt;X≤70</t>
  </si>
  <si>
    <t>NAPO</t>
  </si>
  <si>
    <t>70&lt;X≤75</t>
  </si>
  <si>
    <t>ORELLANA</t>
  </si>
  <si>
    <t>75&lt;X≤80</t>
  </si>
  <si>
    <t>PASTAZA</t>
  </si>
  <si>
    <t>80&lt;X≤85</t>
  </si>
  <si>
    <t>PICHINCHA</t>
  </si>
  <si>
    <t>X&gt;85</t>
  </si>
  <si>
    <t>SANTA ELENA</t>
  </si>
  <si>
    <t>SUCUMBÍOS</t>
  </si>
  <si>
    <t>TUNGURAHUA</t>
  </si>
  <si>
    <t>ZAMORA CHINCHIPE</t>
  </si>
  <si>
    <t>Nombre:</t>
  </si>
  <si>
    <t>Cargo:</t>
  </si>
  <si>
    <t>Institución:</t>
  </si>
  <si>
    <t>Número de Cédula:</t>
  </si>
  <si>
    <t>Nombre de la máxima Autoridad de la Institución Educativa</t>
  </si>
  <si>
    <t>Contacto de la máxima Autoridad de la Institución Educativa</t>
  </si>
  <si>
    <t>Acompañamiento y Atención psicosocial / crisis</t>
  </si>
  <si>
    <t>Correo electrónico</t>
  </si>
  <si>
    <t>Teléfono</t>
  </si>
  <si>
    <t>Se encuentra activo el COE</t>
  </si>
  <si>
    <t>Se encuentra suspendido las clases presenciales</t>
  </si>
  <si>
    <t>Se encuentra activa la Mesa Técnica de Trabajo N°5 / Educación en Emergencia</t>
  </si>
  <si>
    <t>Se encuentra suspendido el servicio educativo</t>
  </si>
  <si>
    <t>Describir COE activo (Provincial, Cantonal, Parroquial)</t>
  </si>
  <si>
    <t>Se encuentra activa la Mesa Técnica de Trabajo N°4 / Alojamiento Temporales</t>
  </si>
  <si>
    <t xml:space="preserve">USO DE INFRAESTRUCTURA EDUCATIVA </t>
  </si>
  <si>
    <t>Centros de Acopio</t>
  </si>
  <si>
    <t>Suspensión de actividades educativas presenciales</t>
  </si>
  <si>
    <t>Suspensión de servicio educativo</t>
  </si>
  <si>
    <t>Salud en emergencia</t>
  </si>
  <si>
    <t>Implementación de aulas móviles temporales</t>
  </si>
  <si>
    <t>Atención psicosocial / psicoemocional</t>
  </si>
  <si>
    <t xml:space="preserve">Institución </t>
  </si>
  <si>
    <t>BAJO</t>
  </si>
  <si>
    <t>Personal Administrativo</t>
  </si>
  <si>
    <t>Detalle de actores educativos</t>
  </si>
  <si>
    <t>Se encuentran activos Alojamientos Temporales en instituciones educativas</t>
  </si>
  <si>
    <t>Imagen referencial de la zona de afectación</t>
  </si>
  <si>
    <t>Se encuentran activos Alojamientos Temporales en otras infraestructuras</t>
  </si>
  <si>
    <t xml:space="preserve">LISTADO DE INSTITUCIONES EDUCATIVAS </t>
  </si>
  <si>
    <t>Nombre de la Institución educativa</t>
  </si>
  <si>
    <t>Numero de IE</t>
  </si>
  <si>
    <t>Otros:</t>
  </si>
  <si>
    <t>Responsable</t>
  </si>
  <si>
    <t>ALTO</t>
  </si>
  <si>
    <t>CESION DE DERECHOS</t>
  </si>
  <si>
    <t>CENTRO DE EDUCACIÓN INICIAL</t>
  </si>
  <si>
    <t>2. IMPLANTACIÓN GENERAL (INCLUYE IDENTIFICACIÓN DE ESTRUCTURAS)</t>
  </si>
  <si>
    <t>Código</t>
  </si>
  <si>
    <t>Denominación</t>
  </si>
  <si>
    <t>BATERIA SANITARIA</t>
  </si>
  <si>
    <t>AREAS EXTERIORES</t>
  </si>
  <si>
    <t>3. DESCRIPCIÓN DE SERVICIOS BÁSICOS Y TIPO DE ABASTECIMIENTO/DOTACIÓN</t>
  </si>
  <si>
    <t>Agua</t>
  </si>
  <si>
    <t>¿La IE cuenta con el servicio de agua durante todas las actividades escolares?</t>
  </si>
  <si>
    <t>4. ANÁLISIS DEL ESTADO DE INFRAESTRUCTURA EDUCATIVA</t>
  </si>
  <si>
    <t>Estado Infraestructura</t>
  </si>
  <si>
    <t>Estado Sistemas</t>
  </si>
  <si>
    <t>Estado General</t>
  </si>
  <si>
    <t>Estructura</t>
  </si>
  <si>
    <t>Mampostería</t>
  </si>
  <si>
    <t>Cubierta</t>
  </si>
  <si>
    <t>Piso</t>
  </si>
  <si>
    <t>Sistema Hidraulico</t>
  </si>
  <si>
    <t>Sistema Sanitario</t>
  </si>
  <si>
    <t>Sistema Electrico</t>
  </si>
  <si>
    <t>Estado Estructura</t>
  </si>
  <si>
    <t>Presupuesto Tentativo</t>
  </si>
  <si>
    <t>Estado Mamposteria</t>
  </si>
  <si>
    <t>Estado Cubierta</t>
  </si>
  <si>
    <t>Estado Piso</t>
  </si>
  <si>
    <t>Estado Puertas ventanas</t>
  </si>
  <si>
    <t>Estado Piezas Electricas</t>
  </si>
  <si>
    <t>Estado infra</t>
  </si>
  <si>
    <t>Estado Infra</t>
  </si>
  <si>
    <t>Estado Hidrahulico</t>
  </si>
  <si>
    <t>Estado Sanitario</t>
  </si>
  <si>
    <t>Estado Electrico</t>
  </si>
  <si>
    <t>Estado sistem</t>
  </si>
  <si>
    <t>Estado Estrucctura</t>
  </si>
  <si>
    <t>HORMIGÓN ALISADO</t>
  </si>
  <si>
    <t>MIXTA</t>
  </si>
  <si>
    <t>Presupuesto Total (TENTATIVO)</t>
  </si>
  <si>
    <t>5. RESULTADOS</t>
  </si>
  <si>
    <t>NIVEL</t>
  </si>
  <si>
    <t>ESTADO SISTEMAS</t>
  </si>
  <si>
    <t>SISTEMA HIDRÁULICO</t>
  </si>
  <si>
    <t>CUBIERTAS</t>
  </si>
  <si>
    <t>PISOS</t>
  </si>
  <si>
    <r>
      <t xml:space="preserve">USADO, O NUEVO, CON REQUERIMIENTO DE REPARACIONES DE MAS DEL 50% </t>
    </r>
    <r>
      <rPr>
        <b/>
        <i/>
        <sz val="5"/>
        <color theme="1"/>
        <rFont val="Calibri"/>
        <family val="2"/>
        <scheme val="minor"/>
      </rPr>
      <t>(CONTRATOS MAYORES)</t>
    </r>
  </si>
  <si>
    <t>PUERTAS/VENTANAS</t>
  </si>
  <si>
    <t>SISTEMA ELÉCTRICO</t>
  </si>
  <si>
    <t>PIEZAS ELECTRICAS</t>
  </si>
  <si>
    <r>
      <t xml:space="preserve">IMPORTANTE: </t>
    </r>
    <r>
      <rPr>
        <b/>
        <i/>
        <sz val="5"/>
        <color theme="1"/>
        <rFont val="Calibri"/>
        <family val="2"/>
        <scheme val="minor"/>
      </rPr>
      <t>EN EL CASO DE QUE EL PREDIO NO SEA DEL MINEDUC, SE DEBERÁ REMITIR DOCUMENTOS QUE RESPALDEN LA UTILIZACIÓN DEL ESPACIO FÍSICO (COMODATOS, CONVENIOS, SOLICITUD DE TRASPASO DE DOMINIO, ETC)</t>
    </r>
    <r>
      <rPr>
        <b/>
        <sz val="5"/>
        <color theme="1"/>
        <rFont val="Calibri"/>
        <family val="2"/>
        <scheme val="minor"/>
      </rPr>
      <t>.</t>
    </r>
  </si>
  <si>
    <t>6. DESCRIPCIÓN DE LA INFRAESTRUCTURA EXISTENTE Y PROPUESTA DE INTERVENCIÓN</t>
  </si>
  <si>
    <t>Descripción General del Estado actual</t>
  </si>
  <si>
    <t>Propuesta de Intervención</t>
  </si>
  <si>
    <t>Presupuesto Referencial</t>
  </si>
  <si>
    <t>WEDWDEEEEEEEEEEEEEEEEEEEEEEEEEEEEEEEEEEEEEEEEEEEEEEEEEEEEEEEEEEEEEEEEEEEEEEEEEEEEEEEEEEEEEEEEEEEEEEEEEEEEEEEEEEEEEEEEEEEEEEEEEEEEEEEEEEEEEEEEEEEEEEEEEEEEEEEEEEEEEEEEEEEEEEEEEEEEEEEEEEEEEEEEEEEEEEEEEEEEEEEEEEEEEEEEEEEEEEEEEEEEEEEEEEEEEEEEEEEEEEEEERFREFREFFFFFFFFFFFFFFFFFFFFFFFFFFFFFFFFFFFFFFFFFFFFFFFFFFFFFFFFFFFFFFFFFFFFFFFFFFFFFFFFFFFFFFFFFFFFFFFFFFFFFFFFFFFFFFFFFFFFFFFFFFFFFFFFFFFFFFFFFFFFFFFFFFFFFFFFFFFFFFFFFFFFFFFFFFFFFFFFFFFFFFFFFFFFFFFFFFFFFFFFFFFFFFFFFFFFFFFFFFFFFF</t>
  </si>
  <si>
    <t xml:space="preserve">Presupuesto Total (REFERENCIAL) </t>
  </si>
  <si>
    <t>7. OBSERVACIONES GENERALES</t>
  </si>
  <si>
    <t>8. FIRMAS DE RESPONSABILIDAD</t>
  </si>
  <si>
    <t>&lt;</t>
  </si>
  <si>
    <t>FICHA DE EVALUACIÓN DE AFECTACIONES EN INFRAESTRUCTURA EDUCATIVA</t>
  </si>
  <si>
    <t>NOMBRE IE</t>
  </si>
  <si>
    <t>Nro. ESTUDIANTE</t>
  </si>
  <si>
    <t>FECHA</t>
  </si>
  <si>
    <t>DISTRITO</t>
  </si>
  <si>
    <t>PROVINCIA</t>
  </si>
  <si>
    <t>CANTON</t>
  </si>
  <si>
    <r>
      <t xml:space="preserve">Coordenadas
</t>
    </r>
    <r>
      <rPr>
        <sz val="8"/>
        <color theme="1"/>
        <rFont val="Calibri"/>
        <family val="2"/>
        <scheme val="minor"/>
      </rPr>
      <t>(WGS84-17S)</t>
    </r>
  </si>
  <si>
    <t>PROPIEDAD MINEDUC</t>
  </si>
  <si>
    <t>IE CUENTA CON POLIZA SEGURO</t>
  </si>
  <si>
    <t>DETALLE</t>
  </si>
  <si>
    <t>CANTIDAD</t>
  </si>
  <si>
    <t>ALTO (3)</t>
  </si>
  <si>
    <t>MEDIO (2)</t>
  </si>
  <si>
    <t>BAJO (1)</t>
  </si>
  <si>
    <t>SIN DAÑO (0)</t>
  </si>
  <si>
    <t>NIVEL DE AFECTACIÓN</t>
  </si>
  <si>
    <t>OBSERVACIONES</t>
  </si>
  <si>
    <t>MEDIO</t>
  </si>
  <si>
    <t>SIN DAÑO</t>
  </si>
  <si>
    <t>%</t>
  </si>
  <si>
    <t>Baterías sanitarias</t>
  </si>
  <si>
    <t>2.3. DETALLE DEL LAS AFECTACIONES EN INFRAESTRUCTURA</t>
  </si>
  <si>
    <t>IDENTIFICAR LA ESTRUCTURA AFECTADA</t>
  </si>
  <si>
    <t>MARCAR CON UNA X DONDE SE ENCUENTRA LA AFECTACIÓN</t>
  </si>
  <si>
    <t>PRESUPUESTO REFERENCIAL</t>
  </si>
  <si>
    <t>CÓDIGO</t>
  </si>
  <si>
    <t>DENOMINACIÓN</t>
  </si>
  <si>
    <t>ESPACIO EDUCATIVO</t>
  </si>
  <si>
    <t>ÁREA</t>
  </si>
  <si>
    <t>TIPO DE ESTRUCTURA</t>
  </si>
  <si>
    <t>COLUMNAS</t>
  </si>
  <si>
    <t>VIGAS</t>
  </si>
  <si>
    <t>LOSA / ENTREPISOS</t>
  </si>
  <si>
    <t>PUERTAS / VENTANAS</t>
  </si>
  <si>
    <t>PISOS / CONTRAPISOS</t>
  </si>
  <si>
    <t>AREA CUBIERTA</t>
  </si>
  <si>
    <t>AREA ABIERTA</t>
  </si>
  <si>
    <t>TOTAL ÁREA</t>
  </si>
  <si>
    <t>TOTAL PRESUPUESTO</t>
  </si>
  <si>
    <t>DESCRIPCIÓN</t>
  </si>
  <si>
    <t>NULO (SIN DAÑO)</t>
  </si>
  <si>
    <t>Sin afectación</t>
  </si>
  <si>
    <r>
      <rPr>
        <b/>
        <sz val="7"/>
        <color theme="1"/>
        <rFont val="Calibri"/>
        <family val="2"/>
        <scheme val="minor"/>
      </rPr>
      <t>ESTRUCTURA:</t>
    </r>
    <r>
      <rPr>
        <sz val="7"/>
        <color theme="1"/>
        <rFont val="Calibri"/>
        <family val="2"/>
        <scheme val="minor"/>
      </rPr>
      <t xml:space="preserve"> (COLUMNAS) Presenta desprendimiento considerable de recubrimiento y corte en cabeza y pie de columna, se visualiza el acero de refuerzo. (VIGAS)Presenta desprendimiento considerable de recubrimiento, pandeo considerable en la sección central de la viga, se visualiza el acero de refuerzo. (LOSAS) Presenta desprendimiento considerable de recubrimiento, pandeo considerable en la sección central de la viga, se visualiza el acero de refuerzo.
</t>
    </r>
    <r>
      <rPr>
        <b/>
        <sz val="7"/>
        <color theme="1"/>
        <rFont val="Calibri"/>
        <family val="2"/>
        <scheme val="minor"/>
      </rPr>
      <t>MAMPOSTERIA:</t>
    </r>
    <r>
      <rPr>
        <sz val="7"/>
        <color theme="1"/>
        <rFont val="Calibri"/>
        <family val="2"/>
        <scheme val="minor"/>
      </rPr>
      <t xml:space="preserve"> Presenta desprendimiento considerable de recubrimiento, si es del caso (enlucido), con fallas por aplastamiento fisuras considerables, fallas por tracción diagonal y fallas por cizalla no presenta daños no mayores o en ciertos casos estructural.
</t>
    </r>
    <r>
      <rPr>
        <b/>
        <sz val="7"/>
        <color theme="1"/>
        <rFont val="Calibri"/>
        <family val="2"/>
        <scheme val="minor"/>
      </rPr>
      <t>CUBIERTA:</t>
    </r>
    <r>
      <rPr>
        <sz val="7"/>
        <color theme="1"/>
        <rFont val="Calibri"/>
        <family val="2"/>
        <scheme val="minor"/>
      </rPr>
      <t xml:space="preserve"> Presenta un desprendimiento considerable en su recubrimiento, así como la estructura en si donde se asienta la cubierta. 
</t>
    </r>
    <r>
      <rPr>
        <b/>
        <sz val="7"/>
        <color theme="1"/>
        <rFont val="Calibri"/>
        <family val="2"/>
        <scheme val="minor"/>
      </rPr>
      <t>PISO:</t>
    </r>
    <r>
      <rPr>
        <sz val="7"/>
        <color theme="1"/>
        <rFont val="Calibri"/>
        <family val="2"/>
        <scheme val="minor"/>
      </rPr>
      <t xml:space="preserve">  El área de afectación es mayor, existen agrietamientos y desprendimiento de su recubrimiento. 
</t>
    </r>
    <r>
      <rPr>
        <b/>
        <sz val="7"/>
        <color theme="1"/>
        <rFont val="Calibri"/>
        <family val="2"/>
        <scheme val="minor"/>
      </rPr>
      <t>PUERTAS / VENTANAS:</t>
    </r>
    <r>
      <rPr>
        <sz val="7"/>
        <color theme="1"/>
        <rFont val="Calibri"/>
        <family val="2"/>
        <scheme val="minor"/>
      </rPr>
      <t xml:space="preserve"> Presenta daño mayor en su configuración marcos y vidrios, dependiendo de la configuración de los materiales de las ventanas o puertas.
</t>
    </r>
    <r>
      <rPr>
        <b/>
        <sz val="7"/>
        <color theme="1"/>
        <rFont val="Calibri"/>
        <family val="2"/>
        <scheme val="minor"/>
      </rPr>
      <t>SISTEMA ELÉCTRICO:</t>
    </r>
    <r>
      <rPr>
        <sz val="7"/>
        <color theme="1"/>
        <rFont val="Calibri"/>
        <family val="2"/>
        <scheme val="minor"/>
      </rPr>
      <t xml:space="preserve"> Presenta afectación en puntos eléctricos parciales.
</t>
    </r>
    <r>
      <rPr>
        <b/>
        <sz val="7"/>
        <color theme="1"/>
        <rFont val="Calibri"/>
        <family val="2"/>
        <scheme val="minor"/>
      </rPr>
      <t>SISTEMA HIDROSANITARIO:</t>
    </r>
    <r>
      <rPr>
        <sz val="7"/>
        <color theme="1"/>
        <rFont val="Calibri"/>
        <family val="2"/>
        <scheme val="minor"/>
      </rPr>
      <t xml:space="preserve"> Presenta piezas sanitarias deterioradas (urinarios, lavamanos, inodoros, herrajes)</t>
    </r>
  </si>
  <si>
    <r>
      <rPr>
        <b/>
        <sz val="7"/>
        <color theme="1"/>
        <rFont val="Calibri"/>
        <family val="2"/>
        <scheme val="minor"/>
      </rPr>
      <t>ESTRUCTURA:</t>
    </r>
    <r>
      <rPr>
        <sz val="7"/>
        <color theme="1"/>
        <rFont val="Calibri"/>
        <family val="2"/>
        <scheme val="minor"/>
      </rPr>
      <t xml:space="preserve"> (COLUMNAS) Presenta una afectación completa en cabeza y pie de columna con cortes evidentes en estas secciones, y una evidente deformación del acero de refuerzo, no es factible la funcionalidad de una estructura en dichas condiciones. (VIGAS) Presenta una afectación completa en el elemento estructural, el acero de refuerzo completamente deformado no es factible la funcionalidad de una estructura en dichas condiciones. (LOSAS) Presenta una afectación completa con cortes evidentes por flexión y torsión en secciones laterales en unión viga y en esquinas uniones con columnas, en ciertos casos se puede visualizar la deformación del acero de refuerzo, no es factible la funcionalidad de una estructura en dichas condiciones.
</t>
    </r>
    <r>
      <rPr>
        <b/>
        <sz val="7"/>
        <color theme="1"/>
        <rFont val="Calibri"/>
        <family val="2"/>
        <scheme val="minor"/>
      </rPr>
      <t>MAMPOSTERIA:</t>
    </r>
    <r>
      <rPr>
        <sz val="7"/>
        <color theme="1"/>
        <rFont val="Calibri"/>
        <family val="2"/>
        <scheme val="minor"/>
      </rPr>
      <t xml:space="preserve"> Presenta una afectación completa con cortes evidentes, en estas condiciones la funcionalidad no es posible.
</t>
    </r>
    <r>
      <rPr>
        <b/>
        <sz val="7"/>
        <color theme="1"/>
        <rFont val="Calibri"/>
        <family val="2"/>
        <scheme val="minor"/>
      </rPr>
      <t>CUBIERTA:</t>
    </r>
    <r>
      <rPr>
        <sz val="7"/>
        <color theme="1"/>
        <rFont val="Calibri"/>
        <family val="2"/>
        <scheme val="minor"/>
      </rPr>
      <t xml:space="preserve"> Presenta una afectación completa, colapso de la cubierta, en estas condiciones la funcionalidad no es posible.
</t>
    </r>
    <r>
      <rPr>
        <b/>
        <sz val="7"/>
        <color theme="1"/>
        <rFont val="Calibri"/>
        <family val="2"/>
        <scheme val="minor"/>
      </rPr>
      <t xml:space="preserve">PISO: </t>
    </r>
    <r>
      <rPr>
        <sz val="7"/>
        <color theme="1"/>
        <rFont val="Calibri"/>
        <family val="2"/>
        <scheme val="minor"/>
      </rPr>
      <t xml:space="preserve">Presenta daño total, pisos que ponen en riesgo la estabilidad de las aulas.
</t>
    </r>
    <r>
      <rPr>
        <b/>
        <sz val="7"/>
        <color theme="1"/>
        <rFont val="Calibri"/>
        <family val="2"/>
        <scheme val="minor"/>
      </rPr>
      <t xml:space="preserve">PUERTAS / VENTANAS: </t>
    </r>
    <r>
      <rPr>
        <sz val="7"/>
        <color theme="1"/>
        <rFont val="Calibri"/>
        <family val="2"/>
        <scheme val="minor"/>
      </rPr>
      <t xml:space="preserve">Presenta daño total en puertas y ventanas, como la estructura sufre una afectación con deformaciones considerables, las ventanas y puertas sufren un daño total y no son funcionales.
</t>
    </r>
    <r>
      <rPr>
        <b/>
        <sz val="7"/>
        <color theme="1"/>
        <rFont val="Calibri"/>
        <family val="2"/>
        <scheme val="minor"/>
      </rPr>
      <t>SISTEMA ELÉCTRICO:</t>
    </r>
    <r>
      <rPr>
        <sz val="7"/>
        <color theme="1"/>
        <rFont val="Calibri"/>
        <family val="2"/>
        <scheme val="minor"/>
      </rPr>
      <t xml:space="preserve"> Presenta afectación total en puntos eléctricos.
</t>
    </r>
    <r>
      <rPr>
        <b/>
        <sz val="7"/>
        <color theme="1"/>
        <rFont val="Calibri"/>
        <family val="2"/>
        <scheme val="minor"/>
      </rPr>
      <t>SISTEMA HIDROSANITARIO:</t>
    </r>
    <r>
      <rPr>
        <sz val="7"/>
        <color theme="1"/>
        <rFont val="Calibri"/>
        <family val="2"/>
        <scheme val="minor"/>
      </rPr>
      <t xml:space="preserve"> Afectación al sistema hidrosanitario (redes, piezas sanitarias, herrajes)</t>
    </r>
  </si>
  <si>
    <t>by Uikutoru</t>
  </si>
  <si>
    <t>NOMBRE</t>
  </si>
  <si>
    <t>CARGO</t>
  </si>
  <si>
    <t xml:space="preserve">  FIRMA</t>
  </si>
  <si>
    <t>RED PUBLICA</t>
  </si>
  <si>
    <t>POZO SEPTICO</t>
  </si>
  <si>
    <t>SISTEMA ELECTRÓNICO</t>
  </si>
  <si>
    <t>SISTEMA MECÁNICO</t>
  </si>
  <si>
    <r>
      <rPr>
        <b/>
        <sz val="7"/>
        <color theme="1"/>
        <rFont val="Calibri"/>
        <family val="2"/>
        <scheme val="minor"/>
      </rPr>
      <t>ESTRUCTURA:</t>
    </r>
    <r>
      <rPr>
        <sz val="7"/>
        <color theme="1"/>
        <rFont val="Calibri"/>
        <family val="2"/>
        <scheme val="minor"/>
      </rPr>
      <t xml:space="preserve"> (COLUMNAS) Presenta desprendimiento leve del recubrimiento en la parte central de la columna, sin presencia de daño en el acero estructural. (VIGAS) Presenta desprendimiento leve del recubrimiento en los bordes de la viga sin presencia de daño en el acero estructural.(LOSAS) Presenta leves fisuras del recubrimiento de la losa sin presencia de daño en el acero estructural.
</t>
    </r>
    <r>
      <rPr>
        <b/>
        <sz val="7"/>
        <color theme="1"/>
        <rFont val="Calibri"/>
        <family val="2"/>
        <scheme val="minor"/>
      </rPr>
      <t>MAMPOSTERIA:</t>
    </r>
    <r>
      <rPr>
        <sz val="7"/>
        <color theme="1"/>
        <rFont val="Calibri"/>
        <family val="2"/>
        <scheme val="minor"/>
      </rPr>
      <t xml:space="preserve"> Presenta fisuras leves y desprendimientos de material de recubrimiento si es del caso (enlucido), no presenta daño significativo o en ciertos casos estructural.
</t>
    </r>
    <r>
      <rPr>
        <b/>
        <sz val="7"/>
        <color theme="1"/>
        <rFont val="Calibri"/>
        <family val="2"/>
        <scheme val="minor"/>
      </rPr>
      <t>CUBIERTA:</t>
    </r>
    <r>
      <rPr>
        <sz val="7"/>
        <color theme="1"/>
        <rFont val="Calibri"/>
        <family val="2"/>
        <scheme val="minor"/>
      </rPr>
      <t xml:space="preserve"> Presenta leves desprendimientos de los diferentes materiales que los conforman, como tejas planchas de zinc, eternit, así como la estructura en si donde se asienta la cubierta. 
</t>
    </r>
    <r>
      <rPr>
        <b/>
        <sz val="7"/>
        <color theme="1"/>
        <rFont val="Calibri"/>
        <family val="2"/>
        <scheme val="minor"/>
      </rPr>
      <t>PISO:</t>
    </r>
    <r>
      <rPr>
        <sz val="7"/>
        <color theme="1"/>
        <rFont val="Calibri"/>
        <family val="2"/>
        <scheme val="minor"/>
      </rPr>
      <t xml:space="preserve"> Presenta leves - pequeñas fisuras en el piso o en ciertos casos depende el recubrimiento de los mismos, existe desprendimiento de cerámica o del recubrimiento.
</t>
    </r>
    <r>
      <rPr>
        <b/>
        <sz val="7"/>
        <color theme="1"/>
        <rFont val="Calibri"/>
        <family val="2"/>
        <scheme val="minor"/>
      </rPr>
      <t>PUERTAS / VENTANAS:</t>
    </r>
    <r>
      <rPr>
        <sz val="7"/>
        <color theme="1"/>
        <rFont val="Calibri"/>
        <family val="2"/>
        <scheme val="minor"/>
      </rPr>
      <t xml:space="preserve"> Presenta leves daños si son puertas o ventanas que en su configuración tienes vidrios, los vidrios sufren afectación leve, no se deforman ni se desprenden del sitio de su ubicación inicial.
</t>
    </r>
    <r>
      <rPr>
        <b/>
        <sz val="7"/>
        <color theme="1"/>
        <rFont val="Calibri"/>
        <family val="2"/>
        <scheme val="minor"/>
      </rPr>
      <t>SISTEMA ELÉCTRICO:</t>
    </r>
    <r>
      <rPr>
        <sz val="7"/>
        <color theme="1"/>
        <rFont val="Calibri"/>
        <family val="2"/>
        <scheme val="minor"/>
      </rPr>
      <t xml:space="preserve"> Presenta deterioro en sus piezas eléctricas (tomacorrientes, interruptores, focos)
</t>
    </r>
    <r>
      <rPr>
        <b/>
        <sz val="7"/>
        <color theme="1"/>
        <rFont val="Calibri"/>
        <family val="2"/>
        <scheme val="minor"/>
      </rPr>
      <t>SISTEMA HIDROSANITARIO:</t>
    </r>
    <r>
      <rPr>
        <sz val="7"/>
        <color theme="1"/>
        <rFont val="Calibri"/>
        <family val="2"/>
        <scheme val="minor"/>
      </rPr>
      <t xml:space="preserve"> Presenta deterioro en piezas sanitarias (herrajes)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</si>
</sst>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quot;$&quot;* #,##0.00_ ;_ &quot;$&quot;* \-#,##0.00_ ;_ &quot;$&quot;* &quot;-&quot;??_ ;_ @_ "/>
    <numFmt numFmtId="164" formatCode="#,##0.00_ ;\-#,##0.00\ "/>
    <numFmt numFmtId="165" formatCode="\(0##\)\ ###\ \-\ ####"/>
    <numFmt numFmtId="166" formatCode="\(0#\)\ ###\ \-\ ####"/>
    <numFmt numFmtId="167" formatCode="0.000"/>
    <numFmt numFmtId="168" formatCode="[$-F400]h:mm:ss\ AM/PM"/>
  </numFmts>
  <fonts count="48" x14ac:knownFonts="1">
    <font>
      <sz val="11"/>
      <color theme="1"/>
      <name val="Calibri"/>
      <family val="2"/>
      <scheme val="minor"/>
    </font>
    <font>
      <sz val="8"/>
      <color theme="1"/>
      <name val="Calibri"/>
      <family val="2"/>
      <scheme val="minor"/>
    </font>
    <font>
      <b/>
      <sz val="8"/>
      <color theme="1"/>
      <name val="Calibri"/>
      <family val="2"/>
      <scheme val="minor"/>
    </font>
    <font>
      <sz val="11"/>
      <color theme="1"/>
      <name val="Calibri"/>
      <family val="2"/>
      <scheme val="minor"/>
    </font>
    <font>
      <sz val="8"/>
      <name val="Calibri"/>
      <family val="2"/>
      <scheme val="minor"/>
    </font>
    <font>
      <b/>
      <sz val="8"/>
      <color theme="0"/>
      <name val="Calibri"/>
      <family val="2"/>
      <scheme val="minor"/>
    </font>
    <font>
      <sz val="8"/>
      <color rgb="FF000000"/>
      <name val="Calibri"/>
      <family val="2"/>
      <scheme val="minor"/>
    </font>
    <font>
      <b/>
      <sz val="8"/>
      <name val="Calibri"/>
      <family val="2"/>
      <scheme val="minor"/>
    </font>
    <font>
      <sz val="7"/>
      <color theme="1"/>
      <name val="Calibri"/>
      <family val="2"/>
      <scheme val="minor"/>
    </font>
    <font>
      <b/>
      <sz val="10"/>
      <color theme="1"/>
      <name val="Calibri"/>
      <family val="2"/>
      <scheme val="minor"/>
    </font>
    <font>
      <sz val="5"/>
      <color theme="1"/>
      <name val="Calibri"/>
      <family val="2"/>
      <scheme val="minor"/>
    </font>
    <font>
      <sz val="6"/>
      <color theme="1"/>
      <name val="Calibri"/>
      <family val="2"/>
      <scheme val="minor"/>
    </font>
    <font>
      <b/>
      <sz val="11"/>
      <color theme="0"/>
      <name val="Calibri"/>
      <family val="2"/>
      <scheme val="minor"/>
    </font>
    <font>
      <b/>
      <sz val="8"/>
      <color rgb="FFFFFFFF"/>
      <name val="Calibri"/>
      <family val="2"/>
      <scheme val="minor"/>
    </font>
    <font>
      <b/>
      <sz val="8"/>
      <color rgb="FF000000"/>
      <name val="Calibri"/>
      <family val="2"/>
      <scheme val="minor"/>
    </font>
    <font>
      <b/>
      <sz val="10"/>
      <color theme="0"/>
      <name val="Calibri"/>
      <family val="2"/>
      <scheme val="minor"/>
    </font>
    <font>
      <b/>
      <sz val="10"/>
      <color rgb="FFFFFFFF"/>
      <name val="Calibri"/>
      <family val="2"/>
      <scheme val="minor"/>
    </font>
    <font>
      <b/>
      <sz val="11"/>
      <color theme="1"/>
      <name val="Calibri"/>
      <family val="2"/>
      <scheme val="minor"/>
    </font>
    <font>
      <b/>
      <i/>
      <sz val="6"/>
      <color theme="0"/>
      <name val="Calibri"/>
      <family val="2"/>
      <scheme val="minor"/>
    </font>
    <font>
      <b/>
      <sz val="6"/>
      <color theme="1"/>
      <name val="Calibri"/>
      <family val="2"/>
      <scheme val="minor"/>
    </font>
    <font>
      <b/>
      <sz val="7"/>
      <color theme="1"/>
      <name val="Calibri"/>
      <family val="2"/>
      <scheme val="minor"/>
    </font>
    <font>
      <b/>
      <sz val="9"/>
      <color theme="1"/>
      <name val="Cambria"/>
      <family val="1"/>
    </font>
    <font>
      <b/>
      <sz val="9"/>
      <color theme="0"/>
      <name val="Cambria"/>
      <family val="1"/>
    </font>
    <font>
      <b/>
      <sz val="7"/>
      <name val="Calibri"/>
      <family val="2"/>
      <scheme val="minor"/>
    </font>
    <font>
      <b/>
      <sz val="5"/>
      <color rgb="FF000000"/>
      <name val="Calibri"/>
      <family val="2"/>
    </font>
    <font>
      <sz val="5"/>
      <color rgb="FF000000"/>
      <name val="Calibri"/>
      <family val="2"/>
    </font>
    <font>
      <b/>
      <sz val="5"/>
      <color theme="1"/>
      <name val="Calibri"/>
      <family val="2"/>
      <scheme val="minor"/>
    </font>
    <font>
      <b/>
      <sz val="5"/>
      <color theme="1"/>
      <name val="Calibri"/>
      <family val="2"/>
    </font>
    <font>
      <sz val="4"/>
      <color theme="1"/>
      <name val="Calibri"/>
      <family val="2"/>
      <scheme val="minor"/>
    </font>
    <font>
      <b/>
      <sz val="5"/>
      <name val="Calibri"/>
      <family val="2"/>
      <scheme val="minor"/>
    </font>
    <font>
      <b/>
      <sz val="5"/>
      <color theme="0"/>
      <name val="Calibri"/>
      <family val="2"/>
      <scheme val="minor"/>
    </font>
    <font>
      <b/>
      <sz val="6"/>
      <color theme="0"/>
      <name val="Calibri"/>
      <family val="2"/>
      <scheme val="minor"/>
    </font>
    <font>
      <b/>
      <i/>
      <sz val="5"/>
      <color theme="1"/>
      <name val="Calibri"/>
      <family val="2"/>
      <scheme val="minor"/>
    </font>
    <font>
      <sz val="5"/>
      <color rgb="FF6CA644"/>
      <name val="Calibri"/>
      <family val="2"/>
      <scheme val="minor"/>
    </font>
    <font>
      <sz val="11"/>
      <color theme="9" tint="0.39997558519241921"/>
      <name val="Calibri"/>
      <family val="2"/>
      <scheme val="minor"/>
    </font>
    <font>
      <b/>
      <sz val="6"/>
      <color indexed="81"/>
      <name val="Tahoma"/>
      <family val="2"/>
    </font>
    <font>
      <sz val="6"/>
      <color indexed="81"/>
      <name val="Tahoma"/>
      <family val="2"/>
    </font>
    <font>
      <sz val="10"/>
      <color theme="1"/>
      <name val="Calibri"/>
      <family val="2"/>
      <scheme val="minor"/>
    </font>
    <font>
      <sz val="10"/>
      <color theme="0"/>
      <name val="Calibri"/>
      <family val="2"/>
      <scheme val="minor"/>
    </font>
    <font>
      <b/>
      <sz val="9"/>
      <color theme="8" tint="-0.499984740745262"/>
      <name val="Calibri Light"/>
      <family val="2"/>
      <scheme val="major"/>
    </font>
    <font>
      <b/>
      <sz val="9"/>
      <color theme="1" tint="0.34998626667073579"/>
      <name val="Calibri Light"/>
      <family val="2"/>
      <scheme val="major"/>
    </font>
    <font>
      <sz val="5"/>
      <name val="Calibri"/>
      <family val="2"/>
      <scheme val="minor"/>
    </font>
    <font>
      <b/>
      <sz val="11"/>
      <color theme="0"/>
      <name val="Cambria"/>
      <family val="1"/>
    </font>
    <font>
      <b/>
      <sz val="8"/>
      <color rgb="FF000000"/>
      <name val="Calibri"/>
      <family val="2"/>
    </font>
    <font>
      <sz val="8"/>
      <color rgb="FF000000"/>
      <name val="Calibri"/>
      <family val="2"/>
    </font>
    <font>
      <sz val="7"/>
      <name val="Calibri"/>
      <family val="2"/>
      <scheme val="minor"/>
    </font>
    <font>
      <sz val="8"/>
      <color rgb="FF4C7430"/>
      <name val="Calibri"/>
      <family val="2"/>
      <scheme val="minor"/>
    </font>
    <font>
      <sz val="8"/>
      <color theme="0"/>
      <name val="Calibri"/>
      <family val="2"/>
      <scheme val="minor"/>
    </font>
  </fonts>
  <fills count="37">
    <fill>
      <patternFill patternType="none"/>
    </fill>
    <fill>
      <patternFill patternType="gray125"/>
    </fill>
    <fill>
      <patternFill patternType="solid">
        <fgColor theme="7" tint="0.39997558519241921"/>
        <bgColor indexed="64"/>
      </patternFill>
    </fill>
    <fill>
      <patternFill patternType="solid">
        <fgColor rgb="FFFFC000"/>
        <bgColor indexed="64"/>
      </patternFill>
    </fill>
    <fill>
      <patternFill patternType="solid">
        <fgColor rgb="FFFFFF00"/>
        <bgColor indexed="64"/>
      </patternFill>
    </fill>
    <fill>
      <patternFill patternType="solid">
        <fgColor rgb="FFFF0000"/>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2" tint="-0.249977111117893"/>
        <bgColor indexed="64"/>
      </patternFill>
    </fill>
    <fill>
      <patternFill patternType="solid">
        <fgColor theme="0"/>
        <bgColor indexed="64"/>
      </patternFill>
    </fill>
    <fill>
      <patternFill patternType="solid">
        <fgColor rgb="FF4F6228"/>
        <bgColor indexed="64"/>
      </patternFill>
    </fill>
    <fill>
      <patternFill patternType="solid">
        <fgColor rgb="FFEAF1DD"/>
        <bgColor indexed="64"/>
      </patternFill>
    </fill>
    <fill>
      <patternFill patternType="solid">
        <fgColor rgb="FFD6E3BC"/>
        <bgColor indexed="64"/>
      </patternFill>
    </fill>
    <fill>
      <patternFill patternType="solid">
        <fgColor rgb="FF00B050"/>
        <bgColor indexed="64"/>
      </patternFill>
    </fill>
    <fill>
      <patternFill patternType="solid">
        <fgColor rgb="FFC6E0B4"/>
        <bgColor indexed="64"/>
      </patternFill>
    </fill>
    <fill>
      <patternFill patternType="solid">
        <fgColor rgb="FFF4B084"/>
        <bgColor indexed="64"/>
      </patternFill>
    </fill>
    <fill>
      <patternFill patternType="solid">
        <fgColor theme="9"/>
        <bgColor indexed="64"/>
      </patternFill>
    </fill>
    <fill>
      <patternFill patternType="solid">
        <fgColor rgb="FF7030A0"/>
        <bgColor indexed="64"/>
      </patternFill>
    </fill>
    <fill>
      <patternFill patternType="solid">
        <fgColor theme="0" tint="-0.34998626667073579"/>
        <bgColor indexed="64"/>
      </patternFill>
    </fill>
    <fill>
      <patternFill patternType="solid">
        <fgColor theme="1" tint="0.34998626667073579"/>
        <bgColor indexed="64"/>
      </patternFill>
    </fill>
    <fill>
      <patternFill patternType="solid">
        <fgColor theme="1" tint="0.14999847407452621"/>
        <bgColor indexed="64"/>
      </patternFill>
    </fill>
    <fill>
      <patternFill patternType="solid">
        <fgColor theme="4"/>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5C8E3A"/>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theme="1" tint="0.499984740745262"/>
        <bgColor indexed="64"/>
      </patternFill>
    </fill>
    <fill>
      <patternFill patternType="solid">
        <fgColor theme="1" tint="4.9989318521683403E-2"/>
        <bgColor indexed="64"/>
      </patternFill>
    </fill>
    <fill>
      <patternFill patternType="solid">
        <fgColor theme="5" tint="0.39997558519241921"/>
        <bgColor indexed="64"/>
      </patternFill>
    </fill>
  </fills>
  <borders count="7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medium">
        <color indexed="64"/>
      </top>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diagonal/>
    </border>
    <border>
      <left style="medium">
        <color indexed="64"/>
      </left>
      <right/>
      <top style="thin">
        <color indexed="64"/>
      </top>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auto="1"/>
      </left>
      <right/>
      <top/>
      <bottom/>
      <diagonal/>
    </border>
    <border>
      <left/>
      <right style="medium">
        <color indexed="64"/>
      </right>
      <top style="thin">
        <color indexed="64"/>
      </top>
      <bottom style="thin">
        <color indexed="64"/>
      </bottom>
      <diagonal/>
    </border>
    <border>
      <left style="thin">
        <color theme="9" tint="-0.499984740745262"/>
      </left>
      <right style="thin">
        <color theme="9" tint="-0.499984740745262"/>
      </right>
      <top style="thin">
        <color theme="9" tint="-0.499984740745262"/>
      </top>
      <bottom style="thin">
        <color theme="9" tint="-0.499984740745262"/>
      </bottom>
      <diagonal/>
    </border>
    <border>
      <left style="thin">
        <color theme="9" tint="-0.499984740745262"/>
      </left>
      <right/>
      <top style="thin">
        <color theme="9" tint="-0.499984740745262"/>
      </top>
      <bottom style="thin">
        <color theme="9" tint="-0.499984740745262"/>
      </bottom>
      <diagonal/>
    </border>
    <border>
      <left/>
      <right/>
      <top style="thin">
        <color theme="9" tint="-0.499984740745262"/>
      </top>
      <bottom style="thin">
        <color theme="9" tint="-0.499984740745262"/>
      </bottom>
      <diagonal/>
    </border>
    <border>
      <left/>
      <right style="thin">
        <color theme="9" tint="-0.499984740745262"/>
      </right>
      <top style="thin">
        <color theme="9" tint="-0.499984740745262"/>
      </top>
      <bottom style="thin">
        <color theme="9" tint="-0.499984740745262"/>
      </bottom>
      <diagonal/>
    </border>
    <border>
      <left style="thin">
        <color theme="9" tint="-0.499984740745262"/>
      </left>
      <right style="thin">
        <color theme="9" tint="-0.499984740745262"/>
      </right>
      <top style="thin">
        <color theme="9" tint="-0.499984740745262"/>
      </top>
      <bottom/>
      <diagonal/>
    </border>
    <border>
      <left style="thin">
        <color auto="1"/>
      </left>
      <right/>
      <top style="thin">
        <color theme="9" tint="-0.499984740745262"/>
      </top>
      <bottom/>
      <diagonal/>
    </border>
    <border>
      <left/>
      <right/>
      <top style="thin">
        <color theme="9" tint="-0.499984740745262"/>
      </top>
      <bottom/>
      <diagonal/>
    </border>
    <border>
      <left style="thin">
        <color theme="9" tint="-0.499984740745262"/>
      </left>
      <right style="thin">
        <color auto="1"/>
      </right>
      <top style="thin">
        <color theme="9" tint="-0.499984740745262"/>
      </top>
      <bottom style="thin">
        <color theme="9" tint="-0.499984740745262"/>
      </bottom>
      <diagonal/>
    </border>
    <border>
      <left style="thin">
        <color auto="1"/>
      </left>
      <right style="thin">
        <color auto="1"/>
      </right>
      <top style="thin">
        <color theme="9" tint="-0.499984740745262"/>
      </top>
      <bottom style="thin">
        <color theme="9" tint="-0.499984740745262"/>
      </bottom>
      <diagonal/>
    </border>
    <border>
      <left style="thin">
        <color auto="1"/>
      </left>
      <right style="thin">
        <color theme="9" tint="-0.499984740745262"/>
      </right>
      <top style="thin">
        <color theme="9" tint="-0.499984740745262"/>
      </top>
      <bottom style="thin">
        <color theme="9" tint="-0.499984740745262"/>
      </bottom>
      <diagonal/>
    </border>
    <border>
      <left style="thin">
        <color theme="9" tint="-0.499984740745262"/>
      </left>
      <right/>
      <top style="thin">
        <color theme="9" tint="-0.499984740745262"/>
      </top>
      <bottom/>
      <diagonal/>
    </border>
    <border>
      <left/>
      <right style="thin">
        <color theme="9" tint="-0.499984740745262"/>
      </right>
      <top style="thin">
        <color theme="9" tint="-0.499984740745262"/>
      </top>
      <bottom/>
      <diagonal/>
    </border>
    <border>
      <left style="thin">
        <color theme="9" tint="-0.499984740745262"/>
      </left>
      <right/>
      <top/>
      <bottom/>
      <diagonal/>
    </border>
    <border>
      <left/>
      <right style="thin">
        <color theme="9" tint="-0.499984740745262"/>
      </right>
      <top/>
      <bottom/>
      <diagonal/>
    </border>
    <border>
      <left style="thin">
        <color theme="9" tint="-0.499984740745262"/>
      </left>
      <right/>
      <top/>
      <bottom style="thin">
        <color theme="9" tint="-0.499984740745262"/>
      </bottom>
      <diagonal/>
    </border>
    <border>
      <left/>
      <right/>
      <top/>
      <bottom style="thin">
        <color theme="9" tint="-0.499984740745262"/>
      </bottom>
      <diagonal/>
    </border>
    <border>
      <left/>
      <right style="thin">
        <color theme="9" tint="-0.499984740745262"/>
      </right>
      <top/>
      <bottom style="thin">
        <color theme="9" tint="-0.499984740745262"/>
      </bottom>
      <diagonal/>
    </border>
    <border>
      <left/>
      <right style="thin">
        <color theme="9" tint="-0.499984740745262"/>
      </right>
      <top style="thin">
        <color indexed="64"/>
      </top>
      <bottom/>
      <diagonal/>
    </border>
    <border>
      <left style="thin">
        <color theme="9" tint="-0.499984740745262"/>
      </left>
      <right/>
      <top style="thin">
        <color indexed="64"/>
      </top>
      <bottom/>
      <diagonal/>
    </border>
    <border>
      <left/>
      <right style="thin">
        <color indexed="64"/>
      </right>
      <top/>
      <bottom/>
      <diagonal/>
    </border>
  </borders>
  <cellStyleXfs count="3">
    <xf numFmtId="0" fontId="0" fillId="0" borderId="0"/>
    <xf numFmtId="9" fontId="3" fillId="0" borderId="0" applyFont="0" applyFill="0" applyBorder="0" applyAlignment="0" applyProtection="0"/>
    <xf numFmtId="44" fontId="3" fillId="0" borderId="0" applyFont="0" applyFill="0" applyBorder="0" applyAlignment="0" applyProtection="0"/>
  </cellStyleXfs>
  <cellXfs count="577">
    <xf numFmtId="0" fontId="0" fillId="0" borderId="0" xfId="0"/>
    <xf numFmtId="0" fontId="0" fillId="0" borderId="1" xfId="0" applyBorder="1" applyAlignment="1">
      <alignment horizontal="center" vertical="center"/>
    </xf>
    <xf numFmtId="0" fontId="1" fillId="0" borderId="1" xfId="0" applyFont="1" applyBorder="1" applyAlignment="1">
      <alignment horizontal="center" vertical="center" wrapText="1"/>
    </xf>
    <xf numFmtId="0" fontId="1" fillId="0" borderId="0" xfId="0" applyFont="1" applyAlignment="1">
      <alignment vertical="center"/>
    </xf>
    <xf numFmtId="0" fontId="1" fillId="0" borderId="0" xfId="0" applyFont="1" applyAlignment="1">
      <alignment horizontal="center" vertical="center"/>
    </xf>
    <xf numFmtId="0" fontId="1" fillId="8" borderId="0" xfId="0" applyFont="1" applyFill="1" applyAlignment="1">
      <alignment vertical="center"/>
    </xf>
    <xf numFmtId="0" fontId="1" fillId="0" borderId="0" xfId="0" applyFont="1" applyAlignment="1">
      <alignment vertical="center" textRotation="90"/>
    </xf>
    <xf numFmtId="0" fontId="1" fillId="0" borderId="22" xfId="0" applyFont="1" applyBorder="1" applyAlignment="1">
      <alignment horizontal="center" vertical="center"/>
    </xf>
    <xf numFmtId="2" fontId="1" fillId="0" borderId="0" xfId="0" applyNumberFormat="1" applyFont="1" applyAlignment="1">
      <alignment vertical="center"/>
    </xf>
    <xf numFmtId="2" fontId="2" fillId="0" borderId="1" xfId="0" applyNumberFormat="1" applyFont="1" applyBorder="1" applyAlignment="1">
      <alignment vertical="center"/>
    </xf>
    <xf numFmtId="0" fontId="1" fillId="0" borderId="11" xfId="0" applyFont="1" applyBorder="1" applyAlignment="1">
      <alignment horizontal="center" vertical="center"/>
    </xf>
    <xf numFmtId="0" fontId="1" fillId="0" borderId="26" xfId="0" applyFont="1" applyBorder="1" applyAlignment="1">
      <alignment horizontal="center" vertical="center"/>
    </xf>
    <xf numFmtId="2" fontId="2" fillId="0" borderId="0" xfId="0" applyNumberFormat="1" applyFont="1" applyAlignment="1">
      <alignment vertical="center"/>
    </xf>
    <xf numFmtId="0" fontId="2" fillId="0" borderId="1" xfId="0" applyFont="1" applyBorder="1" applyAlignment="1">
      <alignment vertical="center"/>
    </xf>
    <xf numFmtId="0" fontId="0" fillId="0" borderId="0" xfId="0" applyAlignment="1">
      <alignment horizontal="center" vertical="center"/>
    </xf>
    <xf numFmtId="0" fontId="6" fillId="0" borderId="1" xfId="0" applyFont="1" applyBorder="1" applyAlignment="1">
      <alignment horizontal="center" vertical="center"/>
    </xf>
    <xf numFmtId="0" fontId="14" fillId="6" borderId="1" xfId="0" applyFont="1" applyFill="1" applyBorder="1" applyAlignment="1">
      <alignment horizontal="center" vertical="center" wrapText="1"/>
    </xf>
    <xf numFmtId="0" fontId="14" fillId="6" borderId="35" xfId="0" applyFont="1" applyFill="1" applyBorder="1" applyAlignment="1">
      <alignment horizontal="left" vertical="center"/>
    </xf>
    <xf numFmtId="0" fontId="14" fillId="6" borderId="30" xfId="0" applyFont="1" applyFill="1" applyBorder="1" applyAlignment="1">
      <alignment horizontal="center" vertical="center"/>
    </xf>
    <xf numFmtId="0" fontId="14" fillId="6" borderId="18" xfId="0" applyFont="1" applyFill="1" applyBorder="1" applyAlignment="1">
      <alignment horizontal="left" vertical="center" wrapText="1"/>
    </xf>
    <xf numFmtId="0" fontId="14" fillId="6" borderId="42" xfId="0" applyFont="1" applyFill="1" applyBorder="1" applyAlignment="1">
      <alignment horizontal="left" vertical="center" wrapText="1"/>
    </xf>
    <xf numFmtId="0" fontId="0" fillId="8" borderId="0" xfId="0" applyFill="1"/>
    <xf numFmtId="0" fontId="14" fillId="16" borderId="1" xfId="0" applyFont="1" applyFill="1" applyBorder="1" applyAlignment="1">
      <alignment horizontal="center" vertical="center" wrapText="1"/>
    </xf>
    <xf numFmtId="0" fontId="14" fillId="17" borderId="1"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6" fillId="0" borderId="1" xfId="0" applyFont="1" applyBorder="1" applyAlignment="1">
      <alignment horizontal="right" vertical="center"/>
    </xf>
    <xf numFmtId="0" fontId="6" fillId="0" borderId="1" xfId="0" applyFont="1" applyBorder="1" applyAlignment="1">
      <alignment horizontal="left" vertical="center"/>
    </xf>
    <xf numFmtId="0" fontId="14" fillId="17" borderId="1" xfId="0" applyFont="1" applyFill="1" applyBorder="1" applyAlignment="1">
      <alignment horizontal="center" vertical="center"/>
    </xf>
    <xf numFmtId="0" fontId="14" fillId="5" borderId="1" xfId="0" applyFont="1" applyFill="1" applyBorder="1" applyAlignment="1">
      <alignment horizontal="center" vertical="center"/>
    </xf>
    <xf numFmtId="0" fontId="6" fillId="16" borderId="18" xfId="0" applyFont="1" applyFill="1" applyBorder="1" applyAlignment="1">
      <alignment horizontal="left" vertical="center"/>
    </xf>
    <xf numFmtId="0" fontId="6" fillId="0" borderId="19" xfId="0" applyFont="1" applyBorder="1" applyAlignment="1">
      <alignment horizontal="center" vertical="center"/>
    </xf>
    <xf numFmtId="0" fontId="6" fillId="0" borderId="34" xfId="0" applyFont="1" applyBorder="1" applyAlignment="1">
      <alignment horizontal="center" vertical="center"/>
    </xf>
    <xf numFmtId="0" fontId="6" fillId="18" borderId="18" xfId="0" applyFont="1" applyFill="1" applyBorder="1" applyAlignment="1">
      <alignment horizontal="left" vertical="center"/>
    </xf>
    <xf numFmtId="0" fontId="6" fillId="18" borderId="36" xfId="0" applyFont="1" applyFill="1" applyBorder="1" applyAlignment="1">
      <alignment horizontal="left" vertical="center"/>
    </xf>
    <xf numFmtId="0" fontId="6" fillId="16" borderId="31" xfId="0" applyFont="1" applyFill="1" applyBorder="1" applyAlignment="1">
      <alignment vertical="center"/>
    </xf>
    <xf numFmtId="0" fontId="6" fillId="16" borderId="19" xfId="0" applyFont="1" applyFill="1" applyBorder="1" applyAlignment="1">
      <alignment vertical="center"/>
    </xf>
    <xf numFmtId="0" fontId="14" fillId="6" borderId="18" xfId="0" applyFont="1" applyFill="1" applyBorder="1" applyAlignment="1">
      <alignment horizontal="center" vertical="center" wrapText="1"/>
    </xf>
    <xf numFmtId="0" fontId="14" fillId="6" borderId="19" xfId="0" applyFont="1" applyFill="1" applyBorder="1" applyAlignment="1">
      <alignment horizontal="center" vertical="center" wrapText="1"/>
    </xf>
    <xf numFmtId="0" fontId="1" fillId="0" borderId="19" xfId="0" applyFont="1" applyBorder="1" applyAlignment="1">
      <alignment horizontal="center" vertical="center" wrapText="1"/>
    </xf>
    <xf numFmtId="0" fontId="13" fillId="14" borderId="36" xfId="0" applyFont="1" applyFill="1" applyBorder="1" applyAlignment="1">
      <alignment horizontal="center" vertical="center" wrapText="1"/>
    </xf>
    <xf numFmtId="0" fontId="2" fillId="6" borderId="33" xfId="0" applyFont="1" applyFill="1" applyBorder="1" applyAlignment="1">
      <alignment horizontal="center" vertical="center" wrapText="1"/>
    </xf>
    <xf numFmtId="0" fontId="14" fillId="16" borderId="18" xfId="0" applyFont="1" applyFill="1" applyBorder="1" applyAlignment="1">
      <alignment horizontal="center" vertical="center" wrapText="1"/>
    </xf>
    <xf numFmtId="0" fontId="14" fillId="16" borderId="19" xfId="0" applyFont="1" applyFill="1" applyBorder="1" applyAlignment="1">
      <alignment horizontal="center" vertical="center" wrapText="1"/>
    </xf>
    <xf numFmtId="0" fontId="1" fillId="0" borderId="33" xfId="0" applyFont="1" applyBorder="1" applyAlignment="1">
      <alignment horizontal="center" vertical="center" wrapText="1"/>
    </xf>
    <xf numFmtId="0" fontId="1" fillId="0" borderId="1" xfId="0" applyFont="1" applyBorder="1" applyAlignment="1">
      <alignment horizontal="justify" vertical="center" wrapText="1"/>
    </xf>
    <xf numFmtId="0" fontId="1" fillId="0" borderId="19" xfId="0" applyFont="1" applyBorder="1" applyAlignment="1">
      <alignment horizontal="justify" vertical="center" wrapText="1"/>
    </xf>
    <xf numFmtId="0" fontId="14" fillId="6" borderId="36" xfId="0" applyFont="1" applyFill="1" applyBorder="1" applyAlignment="1">
      <alignment horizontal="left" vertical="center" wrapText="1"/>
    </xf>
    <xf numFmtId="0" fontId="13" fillId="15" borderId="1" xfId="0" applyFont="1" applyFill="1" applyBorder="1" applyAlignment="1">
      <alignment horizontal="justify" vertical="center" wrapText="1"/>
    </xf>
    <xf numFmtId="0" fontId="13" fillId="15" borderId="33" xfId="0" applyFont="1" applyFill="1" applyBorder="1" applyAlignment="1">
      <alignment horizontal="justify" vertical="center" wrapText="1"/>
    </xf>
    <xf numFmtId="0" fontId="0" fillId="0" borderId="33" xfId="0" applyBorder="1" applyAlignment="1">
      <alignment horizontal="center" vertical="center"/>
    </xf>
    <xf numFmtId="0" fontId="1" fillId="0" borderId="18" xfId="0" applyFont="1" applyBorder="1" applyAlignment="1">
      <alignment horizontal="justify" vertical="center" wrapText="1"/>
    </xf>
    <xf numFmtId="0" fontId="1" fillId="0" borderId="36" xfId="0" applyFont="1" applyBorder="1" applyAlignment="1">
      <alignment horizontal="justify" vertical="center" wrapText="1"/>
    </xf>
    <xf numFmtId="0" fontId="1" fillId="0" borderId="33" xfId="0" applyFont="1" applyBorder="1" applyAlignment="1">
      <alignment horizontal="justify" vertical="center" wrapText="1"/>
    </xf>
    <xf numFmtId="0" fontId="1" fillId="0" borderId="34" xfId="0" applyFont="1" applyBorder="1" applyAlignment="1">
      <alignment horizontal="justify" vertical="center" wrapText="1"/>
    </xf>
    <xf numFmtId="0" fontId="1" fillId="8" borderId="0" xfId="0" applyFont="1" applyFill="1" applyAlignment="1">
      <alignment horizontal="center" vertical="center"/>
    </xf>
    <xf numFmtId="0" fontId="1" fillId="0" borderId="1" xfId="0" applyFont="1" applyBorder="1" applyAlignment="1">
      <alignment horizontal="center" vertical="center"/>
    </xf>
    <xf numFmtId="0" fontId="14" fillId="6" borderId="36" xfId="0" applyFont="1" applyFill="1" applyBorder="1" applyAlignment="1">
      <alignment horizontal="left" vertical="center"/>
    </xf>
    <xf numFmtId="0" fontId="21" fillId="0" borderId="0" xfId="0" applyFont="1" applyAlignment="1">
      <alignment vertical="center"/>
    </xf>
    <xf numFmtId="0" fontId="10" fillId="0" borderId="1" xfId="0" applyFont="1" applyBorder="1" applyAlignment="1">
      <alignment horizontal="center" vertical="center"/>
    </xf>
    <xf numFmtId="0" fontId="10" fillId="0" borderId="0" xfId="0" applyFont="1" applyAlignment="1">
      <alignment horizontal="center" vertical="center"/>
    </xf>
    <xf numFmtId="2" fontId="0" fillId="0" borderId="0" xfId="0" applyNumberFormat="1"/>
    <xf numFmtId="0" fontId="0" fillId="0" borderId="0" xfId="0" applyAlignment="1">
      <alignment wrapText="1"/>
    </xf>
    <xf numFmtId="1" fontId="10" fillId="0" borderId="1" xfId="0" applyNumberFormat="1" applyFont="1" applyBorder="1" applyAlignment="1">
      <alignment horizontal="center" vertical="center"/>
    </xf>
    <xf numFmtId="0" fontId="11" fillId="0" borderId="0" xfId="0" applyFont="1"/>
    <xf numFmtId="0" fontId="11" fillId="0" borderId="9" xfId="0" applyFont="1" applyBorder="1"/>
    <xf numFmtId="0" fontId="0" fillId="0" borderId="0" xfId="0" applyAlignment="1">
      <alignment horizontal="center"/>
    </xf>
    <xf numFmtId="0" fontId="10" fillId="0" borderId="0" xfId="0" applyFont="1" applyAlignment="1">
      <alignment horizontal="center"/>
    </xf>
    <xf numFmtId="2" fontId="0" fillId="0" borderId="0" xfId="0" applyNumberFormat="1" applyAlignment="1">
      <alignment horizontal="center"/>
    </xf>
    <xf numFmtId="0" fontId="34" fillId="0" borderId="0" xfId="0" applyFont="1"/>
    <xf numFmtId="0" fontId="15" fillId="25" borderId="1" xfId="0" applyFont="1" applyFill="1" applyBorder="1" applyAlignment="1">
      <alignment horizontal="center"/>
    </xf>
    <xf numFmtId="0" fontId="15" fillId="25" borderId="1" xfId="0" applyFont="1" applyFill="1" applyBorder="1" applyAlignment="1">
      <alignment horizontal="center" vertical="center"/>
    </xf>
    <xf numFmtId="0" fontId="15" fillId="25" borderId="4" xfId="0" applyFont="1" applyFill="1" applyBorder="1" applyAlignment="1">
      <alignment horizontal="center"/>
    </xf>
    <xf numFmtId="0" fontId="15" fillId="25" borderId="3" xfId="0" applyFont="1" applyFill="1" applyBorder="1" applyAlignment="1">
      <alignment horizontal="center" vertical="center"/>
    </xf>
    <xf numFmtId="0" fontId="15" fillId="25" borderId="2" xfId="0" applyFont="1" applyFill="1" applyBorder="1" applyAlignment="1">
      <alignment horizontal="center" vertical="center"/>
    </xf>
    <xf numFmtId="0" fontId="15" fillId="9" borderId="1" xfId="0" applyFont="1" applyFill="1" applyBorder="1" applyAlignment="1">
      <alignment horizontal="center" vertical="center"/>
    </xf>
    <xf numFmtId="0" fontId="15" fillId="25" borderId="26" xfId="0" applyFont="1" applyFill="1" applyBorder="1" applyAlignment="1">
      <alignment horizontal="center" vertical="center"/>
    </xf>
    <xf numFmtId="0" fontId="15" fillId="25" borderId="53" xfId="0" applyFont="1" applyFill="1" applyBorder="1" applyAlignment="1">
      <alignment horizontal="center" vertical="center"/>
    </xf>
    <xf numFmtId="0" fontId="9" fillId="0" borderId="0" xfId="0" applyFont="1" applyAlignment="1">
      <alignment horizontal="center" vertical="center"/>
    </xf>
    <xf numFmtId="0" fontId="37" fillId="0" borderId="1" xfId="0" applyFont="1" applyBorder="1" applyAlignment="1">
      <alignment horizontal="center" vertical="center"/>
    </xf>
    <xf numFmtId="0" fontId="37" fillId="0" borderId="2" xfId="0" applyFont="1" applyBorder="1" applyAlignment="1">
      <alignment horizontal="center" vertical="center"/>
    </xf>
    <xf numFmtId="0" fontId="37" fillId="0" borderId="4" xfId="0" applyFont="1" applyBorder="1" applyAlignment="1">
      <alignment horizontal="center" vertical="center"/>
    </xf>
    <xf numFmtId="0" fontId="37" fillId="0" borderId="4" xfId="0" applyFont="1" applyBorder="1"/>
    <xf numFmtId="0" fontId="37" fillId="0" borderId="3" xfId="0" applyFont="1" applyBorder="1"/>
    <xf numFmtId="0" fontId="37" fillId="0" borderId="1" xfId="0" applyFont="1" applyBorder="1"/>
    <xf numFmtId="0" fontId="37" fillId="0" borderId="2" xfId="0" applyFont="1" applyBorder="1"/>
    <xf numFmtId="0" fontId="9" fillId="20" borderId="1" xfId="0" applyFont="1" applyFill="1" applyBorder="1"/>
    <xf numFmtId="0" fontId="9" fillId="20" borderId="0" xfId="0" applyFont="1" applyFill="1" applyAlignment="1">
      <alignment horizontal="center" vertical="center"/>
    </xf>
    <xf numFmtId="0" fontId="37" fillId="0" borderId="26" xfId="0" applyFont="1" applyBorder="1"/>
    <xf numFmtId="0" fontId="9" fillId="4" borderId="1" xfId="0" applyFont="1" applyFill="1" applyBorder="1"/>
    <xf numFmtId="49" fontId="9" fillId="4" borderId="1" xfId="0" applyNumberFormat="1" applyFont="1" applyFill="1" applyBorder="1" applyAlignment="1">
      <alignment horizontal="center" vertical="center"/>
    </xf>
    <xf numFmtId="0" fontId="37" fillId="0" borderId="53" xfId="0" applyFont="1" applyBorder="1"/>
    <xf numFmtId="0" fontId="9" fillId="3" borderId="1" xfId="0" applyFont="1" applyFill="1" applyBorder="1"/>
    <xf numFmtId="49" fontId="9" fillId="3" borderId="1" xfId="0" applyNumberFormat="1" applyFont="1" applyFill="1" applyBorder="1" applyAlignment="1">
      <alignment horizontal="center" vertical="center"/>
    </xf>
    <xf numFmtId="0" fontId="37" fillId="0" borderId="0" xfId="0" applyFont="1"/>
    <xf numFmtId="0" fontId="37" fillId="26" borderId="1" xfId="0" applyFont="1" applyFill="1" applyBorder="1"/>
    <xf numFmtId="0" fontId="9" fillId="5" borderId="1" xfId="0" applyFont="1" applyFill="1" applyBorder="1"/>
    <xf numFmtId="49" fontId="9" fillId="5" borderId="1" xfId="0" applyNumberFormat="1" applyFont="1" applyFill="1" applyBorder="1" applyAlignment="1">
      <alignment horizontal="center" vertical="center"/>
    </xf>
    <xf numFmtId="0" fontId="37" fillId="0" borderId="0" xfId="0" applyFont="1" applyAlignment="1">
      <alignment horizontal="center" vertical="center"/>
    </xf>
    <xf numFmtId="0" fontId="9" fillId="0" borderId="0" xfId="0" applyFont="1"/>
    <xf numFmtId="0" fontId="37" fillId="0" borderId="7" xfId="0" applyFont="1" applyBorder="1"/>
    <xf numFmtId="0" fontId="17" fillId="0" borderId="0" xfId="0" applyFont="1"/>
    <xf numFmtId="0" fontId="17" fillId="0" borderId="0" xfId="0" applyFont="1" applyAlignment="1">
      <alignment horizontal="center" vertical="center"/>
    </xf>
    <xf numFmtId="0" fontId="2" fillId="0" borderId="39" xfId="0" applyFont="1" applyBorder="1" applyAlignment="1">
      <alignment vertical="center" wrapText="1"/>
    </xf>
    <xf numFmtId="14" fontId="1" fillId="0" borderId="30" xfId="0" applyNumberFormat="1" applyFont="1" applyBorder="1" applyAlignment="1">
      <alignment horizontal="center" vertical="center"/>
    </xf>
    <xf numFmtId="0" fontId="14" fillId="6" borderId="1" xfId="0" applyFont="1" applyFill="1" applyBorder="1" applyAlignment="1">
      <alignment vertical="center" wrapText="1"/>
    </xf>
    <xf numFmtId="0" fontId="2" fillId="4" borderId="34" xfId="0" applyFont="1" applyFill="1" applyBorder="1" applyAlignment="1">
      <alignment horizontal="center" vertical="center" wrapText="1"/>
    </xf>
    <xf numFmtId="0" fontId="2" fillId="8" borderId="34" xfId="0" applyFont="1" applyFill="1" applyBorder="1" applyAlignment="1">
      <alignment horizontal="center" vertical="center" wrapText="1"/>
    </xf>
    <xf numFmtId="0" fontId="17" fillId="8" borderId="0" xfId="0" applyFont="1" applyFill="1"/>
    <xf numFmtId="0" fontId="37" fillId="8" borderId="0" xfId="0" applyFont="1" applyFill="1"/>
    <xf numFmtId="0" fontId="1" fillId="8" borderId="0" xfId="0" applyFont="1" applyFill="1"/>
    <xf numFmtId="0" fontId="1" fillId="0" borderId="0" xfId="0" applyFont="1"/>
    <xf numFmtId="0" fontId="2" fillId="6" borderId="19" xfId="0" applyFont="1" applyFill="1" applyBorder="1" applyAlignment="1">
      <alignment horizontal="center" vertical="center" wrapText="1"/>
    </xf>
    <xf numFmtId="0" fontId="2" fillId="8" borderId="0" xfId="0" applyFont="1" applyFill="1" applyAlignment="1">
      <alignment horizontal="center"/>
    </xf>
    <xf numFmtId="0" fontId="5" fillId="8" borderId="36" xfId="0" applyFont="1" applyFill="1" applyBorder="1" applyAlignment="1">
      <alignment horizontal="center" vertical="center" wrapText="1"/>
    </xf>
    <xf numFmtId="0" fontId="2" fillId="0" borderId="0" xfId="0" applyFont="1" applyAlignment="1">
      <alignment horizontal="center"/>
    </xf>
    <xf numFmtId="0" fontId="14" fillId="6" borderId="30" xfId="0" applyFont="1" applyFill="1" applyBorder="1" applyAlignment="1">
      <alignment vertical="center" wrapText="1"/>
    </xf>
    <xf numFmtId="0" fontId="14" fillId="6" borderId="11" xfId="0" applyFont="1" applyFill="1" applyBorder="1" applyAlignment="1">
      <alignment vertical="center" wrapText="1"/>
    </xf>
    <xf numFmtId="0" fontId="14" fillId="6" borderId="11" xfId="0" applyFont="1" applyFill="1" applyBorder="1" applyAlignment="1">
      <alignment horizontal="center" vertical="center" wrapText="1"/>
    </xf>
    <xf numFmtId="0" fontId="2" fillId="6" borderId="11" xfId="0" applyFont="1" applyFill="1" applyBorder="1" applyAlignment="1">
      <alignment horizontal="left" vertical="center"/>
    </xf>
    <xf numFmtId="0" fontId="2" fillId="6" borderId="33" xfId="0" applyFont="1" applyFill="1" applyBorder="1" applyAlignment="1">
      <alignment vertical="center"/>
    </xf>
    <xf numFmtId="0" fontId="6" fillId="0" borderId="11" xfId="0" applyFont="1" applyBorder="1" applyAlignment="1">
      <alignment horizontal="center" vertical="center" wrapText="1"/>
    </xf>
    <xf numFmtId="0" fontId="14" fillId="6" borderId="11" xfId="0" applyFont="1" applyFill="1" applyBorder="1" applyAlignment="1">
      <alignment horizontal="center" vertical="center"/>
    </xf>
    <xf numFmtId="0" fontId="2" fillId="0" borderId="40" xfId="0" applyFont="1" applyBorder="1" applyAlignment="1">
      <alignment vertical="center"/>
    </xf>
    <xf numFmtId="0" fontId="14" fillId="6" borderId="1" xfId="0" applyFont="1" applyFill="1" applyBorder="1" applyAlignment="1">
      <alignment horizontal="left" vertical="center" wrapText="1"/>
    </xf>
    <xf numFmtId="0" fontId="14" fillId="6" borderId="35" xfId="0" applyFont="1" applyFill="1" applyBorder="1" applyAlignment="1">
      <alignment horizontal="left" vertical="center" wrapText="1"/>
    </xf>
    <xf numFmtId="0" fontId="6" fillId="0" borderId="30" xfId="0" applyFont="1" applyBorder="1" applyAlignment="1">
      <alignment horizontal="center" vertical="center"/>
    </xf>
    <xf numFmtId="0" fontId="14" fillId="6" borderId="30" xfId="0" applyFont="1" applyFill="1" applyBorder="1" applyAlignment="1">
      <alignment horizontal="left" vertical="center" wrapText="1"/>
    </xf>
    <xf numFmtId="168" fontId="1" fillId="0" borderId="31" xfId="0" applyNumberFormat="1" applyFont="1" applyBorder="1" applyAlignment="1">
      <alignment horizontal="center" vertical="center"/>
    </xf>
    <xf numFmtId="0" fontId="14" fillId="6" borderId="11" xfId="0" applyFont="1" applyFill="1" applyBorder="1" applyAlignment="1">
      <alignment horizontal="left" vertical="center" wrapText="1"/>
    </xf>
    <xf numFmtId="0" fontId="1" fillId="0" borderId="1" xfId="0" applyFont="1" applyBorder="1" applyAlignment="1">
      <alignment vertical="center"/>
    </xf>
    <xf numFmtId="0" fontId="1" fillId="0" borderId="19" xfId="0" applyFont="1" applyBorder="1" applyAlignment="1">
      <alignment vertical="center"/>
    </xf>
    <xf numFmtId="0" fontId="0" fillId="8" borderId="0" xfId="0" applyFill="1" applyAlignment="1">
      <alignment vertical="center"/>
    </xf>
    <xf numFmtId="0" fontId="0" fillId="0" borderId="0" xfId="0" applyAlignment="1">
      <alignment vertical="center"/>
    </xf>
    <xf numFmtId="0" fontId="0" fillId="8" borderId="0" xfId="0" applyFill="1" applyAlignment="1">
      <alignment horizontal="center" vertical="center"/>
    </xf>
    <xf numFmtId="0" fontId="14" fillId="16" borderId="18" xfId="0" applyFont="1" applyFill="1" applyBorder="1" applyAlignment="1">
      <alignment horizontal="left" vertical="center" wrapText="1"/>
    </xf>
    <xf numFmtId="0" fontId="14" fillId="16" borderId="36" xfId="0" applyFont="1" applyFill="1" applyBorder="1" applyAlignment="1">
      <alignment horizontal="left" vertical="center" wrapText="1"/>
    </xf>
    <xf numFmtId="0" fontId="14" fillId="15" borderId="18" xfId="0" applyFont="1" applyFill="1" applyBorder="1" applyAlignment="1">
      <alignment horizontal="left" vertical="center" wrapText="1"/>
    </xf>
    <xf numFmtId="0" fontId="14" fillId="6" borderId="41" xfId="0" applyFont="1" applyFill="1" applyBorder="1" applyAlignment="1">
      <alignment horizontal="left" vertical="center" wrapText="1"/>
    </xf>
    <xf numFmtId="0" fontId="6" fillId="0" borderId="11" xfId="0" applyFont="1" applyBorder="1" applyAlignment="1">
      <alignment horizontal="center" vertical="center"/>
    </xf>
    <xf numFmtId="0" fontId="1" fillId="0" borderId="40" xfId="0" applyFont="1" applyBorder="1" applyAlignment="1">
      <alignment vertical="center"/>
    </xf>
    <xf numFmtId="0" fontId="14" fillId="6" borderId="52" xfId="0" applyFont="1" applyFill="1" applyBorder="1" applyAlignment="1">
      <alignment horizontal="left" vertical="center" wrapText="1"/>
    </xf>
    <xf numFmtId="0" fontId="1" fillId="0" borderId="33" xfId="0" applyFont="1" applyBorder="1" applyAlignment="1">
      <alignment vertical="center" wrapText="1"/>
    </xf>
    <xf numFmtId="0" fontId="1" fillId="0" borderId="1" xfId="0" applyFont="1" applyBorder="1" applyAlignment="1">
      <alignment vertical="center" wrapText="1"/>
    </xf>
    <xf numFmtId="1" fontId="1" fillId="0" borderId="1" xfId="0" applyNumberFormat="1" applyFont="1" applyBorder="1" applyAlignment="1">
      <alignment horizontal="center" vertical="center" wrapText="1"/>
    </xf>
    <xf numFmtId="1" fontId="1" fillId="6" borderId="33" xfId="0" applyNumberFormat="1" applyFont="1" applyFill="1" applyBorder="1" applyAlignment="1">
      <alignment horizontal="center" vertical="center" wrapText="1"/>
    </xf>
    <xf numFmtId="0" fontId="39" fillId="0" borderId="0" xfId="0" applyFont="1" applyAlignment="1">
      <alignment vertical="center"/>
    </xf>
    <xf numFmtId="0" fontId="40" fillId="0" borderId="0" xfId="0" applyFont="1"/>
    <xf numFmtId="0" fontId="26" fillId="30" borderId="55" xfId="0" applyFont="1" applyFill="1" applyBorder="1" applyAlignment="1">
      <alignment horizontal="center" vertical="center"/>
    </xf>
    <xf numFmtId="0" fontId="19" fillId="0" borderId="55" xfId="0" applyFont="1" applyBorder="1" applyAlignment="1">
      <alignment horizontal="center" vertical="center"/>
    </xf>
    <xf numFmtId="0" fontId="19" fillId="0" borderId="59" xfId="0" applyFont="1" applyBorder="1" applyAlignment="1">
      <alignment horizontal="center" vertical="center"/>
    </xf>
    <xf numFmtId="0" fontId="20" fillId="26" borderId="0" xfId="0" applyFont="1" applyFill="1" applyAlignment="1">
      <alignment horizontal="center" vertical="center"/>
    </xf>
    <xf numFmtId="9" fontId="20" fillId="26" borderId="0" xfId="1" applyFont="1" applyFill="1" applyAlignment="1">
      <alignment horizontal="center" vertical="center"/>
    </xf>
    <xf numFmtId="9" fontId="20" fillId="31" borderId="0" xfId="1" applyFont="1" applyFill="1" applyAlignment="1">
      <alignment horizontal="center" vertical="center"/>
    </xf>
    <xf numFmtId="0" fontId="20" fillId="28" borderId="0" xfId="0" applyFont="1" applyFill="1" applyAlignment="1">
      <alignment horizontal="center" vertical="center"/>
    </xf>
    <xf numFmtId="9" fontId="20" fillId="28" borderId="0" xfId="1" applyFont="1" applyFill="1" applyAlignment="1">
      <alignment horizontal="center" vertical="center"/>
    </xf>
    <xf numFmtId="0" fontId="20" fillId="27" borderId="0" xfId="0" applyFont="1" applyFill="1" applyAlignment="1">
      <alignment horizontal="center" vertical="center"/>
    </xf>
    <xf numFmtId="9" fontId="20" fillId="27" borderId="0" xfId="1" applyFont="1" applyFill="1" applyAlignment="1">
      <alignment horizontal="center" vertical="center"/>
    </xf>
    <xf numFmtId="0" fontId="19" fillId="29" borderId="0" xfId="0" applyFont="1" applyFill="1" applyAlignment="1">
      <alignment horizontal="center" vertical="center"/>
    </xf>
    <xf numFmtId="0" fontId="20" fillId="32" borderId="0" xfId="0" applyFont="1" applyFill="1" applyAlignment="1">
      <alignment horizontal="center" vertical="center"/>
    </xf>
    <xf numFmtId="9" fontId="20" fillId="32" borderId="0" xfId="1" applyFont="1" applyFill="1" applyAlignment="1">
      <alignment horizontal="center" vertical="center"/>
    </xf>
    <xf numFmtId="0" fontId="20" fillId="29" borderId="0" xfId="0" applyFont="1" applyFill="1" applyAlignment="1">
      <alignment horizontal="center" vertical="center"/>
    </xf>
    <xf numFmtId="0" fontId="0" fillId="0" borderId="0" xfId="0" applyAlignment="1">
      <alignment horizontal="center" vertical="center" wrapText="1"/>
    </xf>
    <xf numFmtId="0" fontId="10" fillId="0" borderId="0" xfId="0" applyFont="1" applyAlignment="1">
      <alignment horizontal="center" vertical="center" wrapText="1"/>
    </xf>
    <xf numFmtId="0" fontId="0" fillId="29" borderId="0" xfId="0" applyFill="1" applyAlignment="1">
      <alignment wrapText="1"/>
    </xf>
    <xf numFmtId="0" fontId="19" fillId="0" borderId="55" xfId="0" applyFont="1" applyBorder="1" applyAlignment="1" applyProtection="1">
      <alignment horizontal="center" vertical="center"/>
      <protection hidden="1"/>
    </xf>
    <xf numFmtId="0" fontId="28" fillId="0" borderId="55" xfId="0" applyFont="1" applyBorder="1" applyAlignment="1">
      <alignment horizontal="center" vertical="center"/>
    </xf>
    <xf numFmtId="2" fontId="10" fillId="0" borderId="0" xfId="0" applyNumberFormat="1" applyFont="1" applyAlignment="1">
      <alignment horizontal="center" vertical="center"/>
    </xf>
    <xf numFmtId="2" fontId="10" fillId="0" borderId="1" xfId="0" applyNumberFormat="1" applyFont="1" applyBorder="1" applyAlignment="1">
      <alignment horizontal="center" vertical="center"/>
    </xf>
    <xf numFmtId="0" fontId="0" fillId="29" borderId="0" xfId="0" applyFill="1"/>
    <xf numFmtId="0" fontId="11" fillId="0" borderId="0" xfId="0" applyFont="1" applyAlignment="1">
      <alignment horizontal="center" vertical="center"/>
    </xf>
    <xf numFmtId="2" fontId="20" fillId="21" borderId="1" xfId="0" applyNumberFormat="1" applyFont="1" applyFill="1" applyBorder="1" applyAlignment="1">
      <alignment horizontal="center" vertical="center"/>
    </xf>
    <xf numFmtId="2" fontId="0" fillId="0" borderId="0" xfId="0" applyNumberFormat="1" applyAlignment="1">
      <alignment horizontal="center" vertical="center"/>
    </xf>
    <xf numFmtId="2" fontId="26" fillId="0" borderId="0" xfId="0" applyNumberFormat="1" applyFont="1" applyAlignment="1">
      <alignment horizontal="center" vertical="center"/>
    </xf>
    <xf numFmtId="2" fontId="20" fillId="0" borderId="0" xfId="0" applyNumberFormat="1" applyFont="1" applyAlignment="1">
      <alignment horizontal="center" vertical="center"/>
    </xf>
    <xf numFmtId="0" fontId="11" fillId="29" borderId="0" xfId="0" applyFont="1" applyFill="1" applyAlignment="1">
      <alignment vertical="center"/>
    </xf>
    <xf numFmtId="0" fontId="26" fillId="0" borderId="0" xfId="0" applyFont="1" applyAlignment="1">
      <alignment horizontal="center" vertical="center"/>
    </xf>
    <xf numFmtId="0" fontId="20" fillId="0" borderId="0" xfId="0" applyFont="1" applyAlignment="1">
      <alignment horizontal="center" vertical="center"/>
    </xf>
    <xf numFmtId="0" fontId="20" fillId="29" borderId="57" xfId="0" applyFont="1" applyFill="1" applyBorder="1" applyAlignment="1">
      <alignment vertical="center"/>
    </xf>
    <xf numFmtId="0" fontId="20" fillId="29" borderId="58" xfId="0" applyFont="1" applyFill="1" applyBorder="1" applyAlignment="1">
      <alignment vertical="center"/>
    </xf>
    <xf numFmtId="0" fontId="11" fillId="0" borderId="65" xfId="0" applyFont="1" applyBorder="1"/>
    <xf numFmtId="0" fontId="11" fillId="0" borderId="61" xfId="0" applyFont="1" applyBorder="1"/>
    <xf numFmtId="0" fontId="11" fillId="0" borderId="66" xfId="0" applyFont="1" applyBorder="1"/>
    <xf numFmtId="0" fontId="11" fillId="0" borderId="67" xfId="0" applyFont="1" applyBorder="1"/>
    <xf numFmtId="0" fontId="11" fillId="0" borderId="68" xfId="0" applyFont="1" applyBorder="1"/>
    <xf numFmtId="0" fontId="2" fillId="30" borderId="59" xfId="0" applyFont="1" applyFill="1" applyBorder="1" applyAlignment="1">
      <alignment horizontal="center" vertical="center"/>
    </xf>
    <xf numFmtId="0" fontId="2" fillId="30" borderId="65" xfId="0" applyFont="1" applyFill="1" applyBorder="1" applyAlignment="1">
      <alignment horizontal="center" vertical="center"/>
    </xf>
    <xf numFmtId="2" fontId="1" fillId="0" borderId="0" xfId="0" applyNumberFormat="1" applyFont="1" applyAlignment="1">
      <alignment horizontal="center" vertical="center"/>
    </xf>
    <xf numFmtId="2" fontId="2" fillId="0" borderId="0" xfId="1" applyNumberFormat="1" applyFont="1" applyAlignment="1">
      <alignment horizontal="center" vertical="center"/>
    </xf>
    <xf numFmtId="1" fontId="2" fillId="0" borderId="1" xfId="0" applyNumberFormat="1" applyFont="1" applyBorder="1" applyAlignment="1" applyProtection="1">
      <alignment horizontal="center" vertical="center"/>
      <protection hidden="1"/>
    </xf>
    <xf numFmtId="1" fontId="1" fillId="0" borderId="1" xfId="0" applyNumberFormat="1" applyFont="1" applyBorder="1" applyAlignment="1">
      <alignment horizontal="center" vertical="center"/>
    </xf>
    <xf numFmtId="1" fontId="1" fillId="0" borderId="1" xfId="1" applyNumberFormat="1" applyFont="1" applyBorder="1" applyAlignment="1">
      <alignment horizontal="center" vertical="center"/>
    </xf>
    <xf numFmtId="2" fontId="1" fillId="0" borderId="0" xfId="1" applyNumberFormat="1" applyFont="1" applyAlignment="1">
      <alignment horizontal="center" vertical="center"/>
    </xf>
    <xf numFmtId="2" fontId="1" fillId="0" borderId="1" xfId="1" applyNumberFormat="1" applyFont="1" applyBorder="1" applyAlignment="1">
      <alignment horizontal="center" vertical="center"/>
    </xf>
    <xf numFmtId="2" fontId="1" fillId="0" borderId="1" xfId="0" applyNumberFormat="1" applyFont="1" applyBorder="1" applyAlignment="1">
      <alignment horizontal="center" vertical="center"/>
    </xf>
    <xf numFmtId="2" fontId="1" fillId="0" borderId="11" xfId="0" applyNumberFormat="1" applyFont="1" applyBorder="1" applyAlignment="1">
      <alignment horizontal="center" vertical="center"/>
    </xf>
    <xf numFmtId="0" fontId="2" fillId="0" borderId="1" xfId="0" applyFont="1" applyBorder="1" applyAlignment="1" applyProtection="1">
      <alignment horizontal="center" vertical="center"/>
      <protection hidden="1"/>
    </xf>
    <xf numFmtId="1" fontId="1" fillId="0" borderId="0" xfId="1" applyNumberFormat="1" applyFont="1" applyAlignment="1">
      <alignment horizontal="center" vertical="center"/>
    </xf>
    <xf numFmtId="2" fontId="2" fillId="0" borderId="1" xfId="0" applyNumberFormat="1" applyFont="1" applyBorder="1" applyAlignment="1">
      <alignment horizontal="center" vertical="center"/>
    </xf>
    <xf numFmtId="9" fontId="2" fillId="0" borderId="1" xfId="1" applyFont="1" applyBorder="1" applyAlignment="1">
      <alignment horizontal="center" vertical="center"/>
    </xf>
    <xf numFmtId="1" fontId="2" fillId="0" borderId="22" xfId="0" applyNumberFormat="1" applyFont="1" applyBorder="1" applyAlignment="1" applyProtection="1">
      <alignment horizontal="center" vertical="center"/>
      <protection hidden="1"/>
    </xf>
    <xf numFmtId="2" fontId="2" fillId="0" borderId="22" xfId="0" applyNumberFormat="1" applyFont="1" applyBorder="1" applyAlignment="1">
      <alignment horizontal="center" vertical="center"/>
    </xf>
    <xf numFmtId="164" fontId="1" fillId="0" borderId="0" xfId="0" applyNumberFormat="1" applyFont="1" applyAlignment="1">
      <alignment vertical="center"/>
    </xf>
    <xf numFmtId="44" fontId="1" fillId="0" borderId="1" xfId="2" applyFont="1" applyBorder="1" applyAlignment="1">
      <alignment horizontal="center" vertical="center"/>
    </xf>
    <xf numFmtId="44" fontId="2" fillId="0" borderId="1" xfId="2" applyFont="1" applyBorder="1" applyAlignment="1">
      <alignment horizontal="center" vertical="center"/>
    </xf>
    <xf numFmtId="0" fontId="26" fillId="6" borderId="2" xfId="0" applyFont="1" applyFill="1" applyBorder="1" applyAlignment="1">
      <alignment horizontal="center" vertical="center" textRotation="90"/>
    </xf>
    <xf numFmtId="0" fontId="26" fillId="6" borderId="2" xfId="0" applyFont="1" applyFill="1" applyBorder="1" applyAlignment="1">
      <alignment horizontal="center" vertical="center" textRotation="90" wrapText="1"/>
    </xf>
    <xf numFmtId="0" fontId="26" fillId="6" borderId="1" xfId="0" applyFont="1" applyFill="1" applyBorder="1" applyAlignment="1">
      <alignment horizontal="center" vertical="center" textRotation="90" wrapText="1"/>
    </xf>
    <xf numFmtId="0" fontId="30" fillId="24" borderId="0" xfId="0" applyFont="1" applyFill="1" applyAlignment="1">
      <alignment horizontal="center" vertical="center" textRotation="90"/>
    </xf>
    <xf numFmtId="0" fontId="26" fillId="20" borderId="1" xfId="0" applyFont="1" applyFill="1" applyBorder="1" applyAlignment="1">
      <alignment horizontal="center" vertical="center" textRotation="90" wrapText="1"/>
    </xf>
    <xf numFmtId="0" fontId="23" fillId="0" borderId="1" xfId="0" applyFont="1" applyBorder="1" applyAlignment="1">
      <alignment horizontal="center" vertical="center"/>
    </xf>
    <xf numFmtId="44" fontId="1" fillId="0" borderId="0" xfId="2" applyFont="1" applyAlignment="1">
      <alignment horizontal="center" vertical="center"/>
    </xf>
    <xf numFmtId="44" fontId="1" fillId="0" borderId="1" xfId="0" applyNumberFormat="1" applyFont="1" applyBorder="1" applyAlignment="1">
      <alignment horizontal="center" vertical="center"/>
    </xf>
    <xf numFmtId="0" fontId="20" fillId="0" borderId="1" xfId="0" applyFont="1" applyBorder="1" applyAlignment="1">
      <alignment horizontal="center" vertical="center"/>
    </xf>
    <xf numFmtId="0" fontId="5" fillId="35" borderId="0" xfId="0" applyFont="1" applyFill="1" applyAlignment="1">
      <alignment horizontal="center" vertical="center"/>
    </xf>
    <xf numFmtId="0" fontId="8" fillId="0" borderId="0" xfId="0" applyFont="1" applyAlignment="1">
      <alignment horizontal="left" vertical="center" wrapText="1"/>
    </xf>
    <xf numFmtId="0" fontId="1" fillId="0" borderId="43" xfId="0" applyFont="1" applyBorder="1" applyAlignment="1">
      <alignment horizontal="center" vertical="center" wrapText="1"/>
    </xf>
    <xf numFmtId="0" fontId="1" fillId="0" borderId="44" xfId="0" applyFont="1" applyBorder="1" applyAlignment="1">
      <alignment horizontal="center" vertical="center" wrapText="1"/>
    </xf>
    <xf numFmtId="0" fontId="1" fillId="0" borderId="45" xfId="0" applyFont="1" applyBorder="1" applyAlignment="1">
      <alignment horizontal="center" vertical="center" wrapText="1"/>
    </xf>
    <xf numFmtId="0" fontId="1" fillId="0" borderId="51" xfId="0" applyFont="1" applyBorder="1" applyAlignment="1">
      <alignment horizontal="center" vertical="center" wrapText="1"/>
    </xf>
    <xf numFmtId="0" fontId="1" fillId="0" borderId="1" xfId="0" applyFont="1" applyBorder="1" applyAlignment="1">
      <alignment horizontal="center" vertical="center"/>
    </xf>
    <xf numFmtId="0" fontId="1" fillId="0" borderId="19" xfId="0" applyFont="1" applyBorder="1" applyAlignment="1">
      <alignment horizontal="center" vertical="center"/>
    </xf>
    <xf numFmtId="0" fontId="14" fillId="6" borderId="11" xfId="0" applyFont="1" applyFill="1" applyBorder="1" applyAlignment="1">
      <alignment horizontal="left" vertical="center" wrapText="1"/>
    </xf>
    <xf numFmtId="0" fontId="14" fillId="6" borderId="49" xfId="0" applyFont="1" applyFill="1" applyBorder="1" applyAlignment="1">
      <alignment horizontal="left" vertical="center" wrapText="1"/>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54" xfId="0" applyFont="1" applyBorder="1" applyAlignment="1">
      <alignment horizontal="center" vertical="center"/>
    </xf>
    <xf numFmtId="0" fontId="1" fillId="0" borderId="32" xfId="0" applyFont="1" applyBorder="1" applyAlignment="1">
      <alignment horizontal="center" vertical="center"/>
    </xf>
    <xf numFmtId="0" fontId="1" fillId="0" borderId="14" xfId="0" applyFont="1" applyBorder="1" applyAlignment="1">
      <alignment horizontal="center" vertical="center"/>
    </xf>
    <xf numFmtId="0" fontId="1" fillId="0" borderId="15" xfId="0" applyFont="1" applyBorder="1" applyAlignment="1">
      <alignment horizontal="center" vertical="center"/>
    </xf>
    <xf numFmtId="0" fontId="1" fillId="0" borderId="30" xfId="0" applyFont="1" applyBorder="1" applyAlignment="1">
      <alignment horizontal="center" vertical="center"/>
    </xf>
    <xf numFmtId="0" fontId="1" fillId="0" borderId="31" xfId="0" applyFont="1" applyBorder="1" applyAlignment="1">
      <alignment horizontal="center" vertical="center"/>
    </xf>
    <xf numFmtId="0" fontId="12" fillId="8" borderId="0" xfId="0" applyFont="1" applyFill="1" applyAlignment="1">
      <alignment horizontal="center" vertical="center" wrapText="1"/>
    </xf>
    <xf numFmtId="0" fontId="15" fillId="9" borderId="42" xfId="0" applyFont="1" applyFill="1" applyBorder="1" applyAlignment="1">
      <alignment horizontal="left" vertical="center"/>
    </xf>
    <xf numFmtId="0" fontId="15" fillId="9" borderId="43" xfId="0" applyFont="1" applyFill="1" applyBorder="1" applyAlignment="1">
      <alignment horizontal="left" vertical="center"/>
    </xf>
    <xf numFmtId="0" fontId="15" fillId="9" borderId="44" xfId="0" applyFont="1" applyFill="1" applyBorder="1" applyAlignment="1">
      <alignment horizontal="left" vertical="center"/>
    </xf>
    <xf numFmtId="0" fontId="1" fillId="0" borderId="33" xfId="0" applyFont="1" applyBorder="1" applyAlignment="1">
      <alignment horizontal="center" vertical="center" wrapText="1"/>
    </xf>
    <xf numFmtId="0" fontId="1" fillId="0" borderId="34" xfId="0" applyFont="1" applyBorder="1" applyAlignment="1">
      <alignment horizontal="center" vertical="center" wrapText="1"/>
    </xf>
    <xf numFmtId="0" fontId="14" fillId="6" borderId="35" xfId="0" applyFont="1" applyFill="1" applyBorder="1" applyAlignment="1">
      <alignment horizontal="left" vertical="center"/>
    </xf>
    <xf numFmtId="0" fontId="14" fillId="6" borderId="18" xfId="0" applyFont="1" applyFill="1" applyBorder="1" applyAlignment="1">
      <alignment horizontal="left" vertical="center"/>
    </xf>
    <xf numFmtId="0" fontId="14" fillId="6" borderId="41" xfId="0" applyFont="1" applyFill="1" applyBorder="1" applyAlignment="1">
      <alignment horizontal="left" vertical="center"/>
    </xf>
    <xf numFmtId="0" fontId="14" fillId="6" borderId="36" xfId="0" applyFont="1" applyFill="1" applyBorder="1" applyAlignment="1">
      <alignment horizontal="left" vertical="center"/>
    </xf>
    <xf numFmtId="0" fontId="47" fillId="8" borderId="0" xfId="0" applyFont="1" applyFill="1" applyAlignment="1">
      <alignment horizontal="left" vertical="center"/>
    </xf>
    <xf numFmtId="0" fontId="20" fillId="5" borderId="1" xfId="0" applyFont="1" applyFill="1" applyBorder="1" applyAlignment="1">
      <alignment horizontal="center" vertical="center"/>
    </xf>
    <xf numFmtId="0" fontId="20" fillId="0" borderId="1" xfId="0" applyFont="1" applyBorder="1" applyAlignment="1">
      <alignment horizontal="center" vertical="center"/>
    </xf>
    <xf numFmtId="0" fontId="8" fillId="0" borderId="1" xfId="0" applyFont="1" applyBorder="1" applyAlignment="1">
      <alignment horizontal="left" vertical="center" wrapText="1"/>
    </xf>
    <xf numFmtId="0" fontId="46" fillId="8" borderId="74" xfId="0" applyFont="1" applyFill="1" applyBorder="1" applyAlignment="1">
      <alignment horizontal="center" textRotation="90"/>
    </xf>
    <xf numFmtId="0" fontId="8" fillId="0" borderId="1" xfId="0" applyFont="1" applyBorder="1" applyAlignment="1">
      <alignment horizontal="center" vertical="center"/>
    </xf>
    <xf numFmtId="0" fontId="26" fillId="0" borderId="53" xfId="0" applyFont="1" applyBorder="1" applyAlignment="1">
      <alignment horizontal="left" wrapText="1"/>
    </xf>
    <xf numFmtId="0" fontId="26" fillId="0" borderId="0" xfId="0" applyFont="1" applyAlignment="1">
      <alignment horizontal="left" wrapText="1"/>
    </xf>
    <xf numFmtId="0" fontId="20" fillId="4" borderId="1" xfId="0" applyFont="1" applyFill="1" applyBorder="1" applyAlignment="1">
      <alignment horizontal="center" vertical="center"/>
    </xf>
    <xf numFmtId="0" fontId="20" fillId="3" borderId="1" xfId="0" applyFont="1" applyFill="1" applyBorder="1" applyAlignment="1">
      <alignment horizontal="center" vertical="center"/>
    </xf>
    <xf numFmtId="0" fontId="5" fillId="35" borderId="22" xfId="0" applyFont="1" applyFill="1" applyBorder="1" applyAlignment="1">
      <alignment horizontal="center" vertical="center"/>
    </xf>
    <xf numFmtId="0" fontId="5" fillId="35" borderId="26" xfId="0" applyFont="1" applyFill="1" applyBorder="1" applyAlignment="1">
      <alignment horizontal="center" vertical="center"/>
    </xf>
    <xf numFmtId="0" fontId="20" fillId="20" borderId="1" xfId="0" applyFont="1" applyFill="1" applyBorder="1" applyAlignment="1">
      <alignment horizontal="center" vertical="center"/>
    </xf>
    <xf numFmtId="0" fontId="45" fillId="0" borderId="1" xfId="0" applyFont="1" applyBorder="1" applyAlignment="1">
      <alignment horizontal="center" vertical="center"/>
    </xf>
    <xf numFmtId="44" fontId="45" fillId="0" borderId="1" xfId="2" applyFont="1" applyBorder="1" applyAlignment="1" applyProtection="1">
      <alignment horizontal="center" vertical="center"/>
      <protection hidden="1"/>
    </xf>
    <xf numFmtId="0" fontId="20" fillId="0" borderId="2" xfId="0"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 fillId="10" borderId="1" xfId="0" applyFont="1" applyFill="1" applyBorder="1" applyAlignment="1">
      <alignment horizontal="center" vertical="center"/>
    </xf>
    <xf numFmtId="4" fontId="2" fillId="0" borderId="1" xfId="0" applyNumberFormat="1" applyFont="1" applyBorder="1" applyAlignment="1" applyProtection="1">
      <alignment horizontal="center" vertical="center"/>
      <protection hidden="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44" fontId="2" fillId="0" borderId="1" xfId="2" applyFont="1" applyFill="1" applyBorder="1" applyAlignment="1" applyProtection="1">
      <alignment horizontal="center" vertical="center"/>
      <protection hidden="1"/>
    </xf>
    <xf numFmtId="4" fontId="45" fillId="0" borderId="1" xfId="2" applyNumberFormat="1" applyFont="1" applyBorder="1" applyAlignment="1">
      <alignment horizontal="center" vertical="center"/>
    </xf>
    <xf numFmtId="0" fontId="26" fillId="6" borderId="2" xfId="0" applyFont="1" applyFill="1" applyBorder="1" applyAlignment="1">
      <alignment horizontal="center" vertical="center" textRotation="90" wrapText="1"/>
    </xf>
    <xf numFmtId="0" fontId="26" fillId="6" borderId="4" xfId="0" applyFont="1" applyFill="1" applyBorder="1" applyAlignment="1">
      <alignment horizontal="center" vertical="center" textRotation="90" wrapText="1"/>
    </xf>
    <xf numFmtId="0" fontId="26" fillId="6" borderId="2" xfId="0" applyFont="1" applyFill="1" applyBorder="1" applyAlignment="1">
      <alignment horizontal="center" vertical="center" textRotation="90"/>
    </xf>
    <xf numFmtId="0" fontId="26" fillId="6" borderId="4" xfId="0" applyFont="1" applyFill="1" applyBorder="1" applyAlignment="1">
      <alignment horizontal="center" vertical="center" textRotation="90"/>
    </xf>
    <xf numFmtId="0" fontId="5" fillId="9" borderId="2" xfId="0" applyFont="1" applyFill="1" applyBorder="1" applyAlignment="1">
      <alignment horizontal="center" vertical="center"/>
    </xf>
    <xf numFmtId="0" fontId="5" fillId="9" borderId="3" xfId="0" applyFont="1" applyFill="1" applyBorder="1" applyAlignment="1">
      <alignment horizontal="center" vertical="center"/>
    </xf>
    <xf numFmtId="0" fontId="5" fillId="9" borderId="4" xfId="0" applyFont="1" applyFill="1" applyBorder="1" applyAlignment="1">
      <alignment horizontal="center" vertical="center"/>
    </xf>
    <xf numFmtId="0" fontId="26" fillId="10" borderId="5" xfId="0" applyFont="1" applyFill="1" applyBorder="1" applyAlignment="1">
      <alignment horizontal="center" vertical="center" wrapText="1"/>
    </xf>
    <xf numFmtId="0" fontId="26" fillId="10" borderId="6" xfId="0" applyFont="1" applyFill="1" applyBorder="1" applyAlignment="1">
      <alignment horizontal="center" vertical="center" wrapText="1"/>
    </xf>
    <xf numFmtId="0" fontId="26" fillId="10" borderId="8" xfId="0" applyFont="1" applyFill="1" applyBorder="1" applyAlignment="1">
      <alignment horizontal="center" vertical="center" wrapText="1"/>
    </xf>
    <xf numFmtId="0" fontId="26" fillId="10" borderId="9" xfId="0" applyFont="1" applyFill="1" applyBorder="1" applyAlignment="1">
      <alignment horizontal="center" vertical="center" wrapText="1"/>
    </xf>
    <xf numFmtId="0" fontId="26" fillId="10" borderId="1" xfId="0" applyFont="1" applyFill="1" applyBorder="1" applyAlignment="1">
      <alignment horizontal="center" vertical="center"/>
    </xf>
    <xf numFmtId="0" fontId="26" fillId="10" borderId="2" xfId="0" applyFont="1" applyFill="1" applyBorder="1" applyAlignment="1">
      <alignment horizontal="center" vertical="center" textRotation="90" wrapText="1"/>
    </xf>
    <xf numFmtId="0" fontId="26" fillId="10" borderId="4" xfId="0" applyFont="1" applyFill="1" applyBorder="1" applyAlignment="1">
      <alignment horizontal="center" vertical="center" textRotation="90" wrapText="1"/>
    </xf>
    <xf numFmtId="0" fontId="2" fillId="27" borderId="5" xfId="0" applyFont="1" applyFill="1" applyBorder="1" applyAlignment="1">
      <alignment horizontal="center" vertical="center"/>
    </xf>
    <xf numFmtId="0" fontId="2" fillId="27" borderId="6" xfId="0" applyFont="1" applyFill="1" applyBorder="1" applyAlignment="1">
      <alignment horizontal="center" vertical="center"/>
    </xf>
    <xf numFmtId="0" fontId="2" fillId="27" borderId="7" xfId="0" applyFont="1" applyFill="1" applyBorder="1" applyAlignment="1">
      <alignment horizontal="center" vertical="center"/>
    </xf>
    <xf numFmtId="0" fontId="2" fillId="27" borderId="53" xfId="0" applyFont="1" applyFill="1" applyBorder="1" applyAlignment="1">
      <alignment horizontal="center" vertical="center"/>
    </xf>
    <xf numFmtId="0" fontId="2" fillId="27" borderId="0" xfId="0" applyFont="1" applyFill="1" applyAlignment="1">
      <alignment horizontal="center" vertical="center"/>
    </xf>
    <xf numFmtId="0" fontId="2" fillId="27" borderId="74" xfId="0" applyFont="1" applyFill="1" applyBorder="1" applyAlignment="1">
      <alignment horizontal="center" vertical="center"/>
    </xf>
    <xf numFmtId="0" fontId="2" fillId="27" borderId="8" xfId="0" applyFont="1" applyFill="1" applyBorder="1" applyAlignment="1">
      <alignment horizontal="center" vertical="center"/>
    </xf>
    <xf numFmtId="0" fontId="2" fillId="27" borderId="9" xfId="0" applyFont="1" applyFill="1" applyBorder="1" applyAlignment="1">
      <alignment horizontal="center" vertical="center"/>
    </xf>
    <xf numFmtId="0" fontId="2" fillId="27" borderId="10" xfId="0" applyFont="1" applyFill="1" applyBorder="1" applyAlignment="1">
      <alignment horizontal="center" vertical="center"/>
    </xf>
    <xf numFmtId="0" fontId="2" fillId="2" borderId="3" xfId="0" applyFont="1" applyFill="1" applyBorder="1" applyAlignment="1">
      <alignment horizontal="center" vertical="center" wrapText="1"/>
    </xf>
    <xf numFmtId="0" fontId="1" fillId="0" borderId="11" xfId="0" applyFont="1" applyBorder="1" applyAlignment="1">
      <alignment horizontal="center" vertical="center"/>
    </xf>
    <xf numFmtId="0" fontId="1" fillId="0" borderId="5" xfId="0" applyFont="1" applyBorder="1" applyAlignment="1">
      <alignment horizontal="center" vertical="center"/>
    </xf>
    <xf numFmtId="0" fontId="1" fillId="0" borderId="4" xfId="0" applyFont="1" applyBorder="1" applyAlignment="1">
      <alignment horizontal="center" vertical="center"/>
    </xf>
    <xf numFmtId="0" fontId="2" fillId="10" borderId="3" xfId="0" applyFont="1" applyFill="1" applyBorder="1" applyAlignment="1">
      <alignment horizontal="center" vertical="center" wrapText="1"/>
    </xf>
    <xf numFmtId="0" fontId="2" fillId="36" borderId="3" xfId="0" applyFont="1" applyFill="1" applyBorder="1" applyAlignment="1">
      <alignment horizontal="center" vertical="center" wrapText="1"/>
    </xf>
    <xf numFmtId="0" fontId="2" fillId="26" borderId="1" xfId="0" applyFont="1" applyFill="1" applyBorder="1" applyAlignment="1">
      <alignment horizontal="center" vertical="center"/>
    </xf>
    <xf numFmtId="0" fontId="2" fillId="11" borderId="3" xfId="0" applyFont="1" applyFill="1" applyBorder="1" applyAlignment="1">
      <alignment horizontal="center" vertical="center"/>
    </xf>
    <xf numFmtId="0" fontId="1" fillId="0" borderId="5" xfId="0" applyFont="1" applyBorder="1" applyAlignment="1" applyProtection="1">
      <alignment horizontal="center" vertical="center"/>
      <protection hidden="1"/>
    </xf>
    <xf numFmtId="0" fontId="1" fillId="0" borderId="6" xfId="0" applyFont="1" applyBorder="1" applyAlignment="1" applyProtection="1">
      <alignment horizontal="center" vertical="center"/>
      <protection hidden="1"/>
    </xf>
    <xf numFmtId="0" fontId="1" fillId="0" borderId="53" xfId="0" applyFont="1" applyBorder="1" applyAlignment="1" applyProtection="1">
      <alignment horizontal="center" vertical="center"/>
      <protection hidden="1"/>
    </xf>
    <xf numFmtId="0" fontId="1" fillId="0" borderId="0" xfId="0" applyFont="1" applyAlignment="1" applyProtection="1">
      <alignment horizontal="center" vertical="center"/>
      <protection hidden="1"/>
    </xf>
    <xf numFmtId="0" fontId="1" fillId="0" borderId="8" xfId="0" applyFont="1" applyBorder="1" applyAlignment="1" applyProtection="1">
      <alignment horizontal="center" vertical="center"/>
      <protection hidden="1"/>
    </xf>
    <xf numFmtId="0" fontId="1" fillId="0" borderId="9" xfId="0" applyFont="1" applyBorder="1" applyAlignment="1" applyProtection="1">
      <alignment horizontal="center" vertical="center"/>
      <protection hidden="1"/>
    </xf>
    <xf numFmtId="44" fontId="2" fillId="0" borderId="1" xfId="0" applyNumberFormat="1" applyFont="1" applyBorder="1" applyAlignment="1">
      <alignment horizontal="center" vertical="center"/>
    </xf>
    <xf numFmtId="0" fontId="2" fillId="7" borderId="1" xfId="0" applyFont="1" applyFill="1" applyBorder="1" applyAlignment="1">
      <alignment horizontal="center" vertical="center"/>
    </xf>
    <xf numFmtId="0" fontId="2" fillId="12" borderId="3" xfId="0" applyFont="1" applyFill="1" applyBorder="1" applyAlignment="1">
      <alignment horizontal="center" vertical="center"/>
    </xf>
    <xf numFmtId="0" fontId="2" fillId="10" borderId="3" xfId="0" applyFont="1" applyFill="1" applyBorder="1" applyAlignment="1">
      <alignment horizontal="center" vertical="center"/>
    </xf>
    <xf numFmtId="0" fontId="2" fillId="10" borderId="8" xfId="0" applyFont="1" applyFill="1" applyBorder="1" applyAlignment="1">
      <alignment horizontal="center" vertical="center" wrapText="1"/>
    </xf>
    <xf numFmtId="0" fontId="2" fillId="10" borderId="9" xfId="0" applyFont="1" applyFill="1" applyBorder="1" applyAlignment="1">
      <alignment horizontal="center" vertical="center" wrapText="1"/>
    </xf>
    <xf numFmtId="0" fontId="2" fillId="10" borderId="22" xfId="0" applyFont="1" applyFill="1" applyBorder="1" applyAlignment="1">
      <alignment horizontal="center" vertical="center" wrapText="1"/>
    </xf>
    <xf numFmtId="0" fontId="2" fillId="10" borderId="2" xfId="0" applyFont="1" applyFill="1" applyBorder="1" applyAlignment="1">
      <alignment horizontal="center" vertical="center"/>
    </xf>
    <xf numFmtId="0" fontId="2" fillId="10" borderId="4" xfId="0" applyFont="1" applyFill="1" applyBorder="1" applyAlignment="1">
      <alignment horizontal="center" vertical="center"/>
    </xf>
    <xf numFmtId="0" fontId="2" fillId="9" borderId="11" xfId="0" applyFont="1" applyFill="1" applyBorder="1" applyAlignment="1">
      <alignment horizontal="center" vertical="center"/>
    </xf>
    <xf numFmtId="0" fontId="2" fillId="9" borderId="22" xfId="0" applyFont="1" applyFill="1" applyBorder="1" applyAlignment="1">
      <alignment horizontal="center" vertical="center"/>
    </xf>
    <xf numFmtId="0" fontId="7" fillId="6" borderId="4" xfId="0" applyFont="1" applyFill="1" applyBorder="1" applyAlignment="1">
      <alignment horizontal="center" vertical="center"/>
    </xf>
    <xf numFmtId="0" fontId="7" fillId="6" borderId="1" xfId="0" applyFont="1" applyFill="1" applyBorder="1" applyAlignment="1">
      <alignment horizontal="center" vertical="center"/>
    </xf>
    <xf numFmtId="0" fontId="2" fillId="0" borderId="1" xfId="0" applyFont="1" applyBorder="1" applyAlignment="1">
      <alignment horizontal="center" vertical="center"/>
    </xf>
    <xf numFmtId="0" fontId="2" fillId="9" borderId="5" xfId="0" applyFont="1" applyFill="1" applyBorder="1" applyAlignment="1">
      <alignment horizontal="center" vertical="center"/>
    </xf>
    <xf numFmtId="0" fontId="2" fillId="9" borderId="6" xfId="0" applyFont="1" applyFill="1" applyBorder="1" applyAlignment="1">
      <alignment horizontal="center" vertical="center"/>
    </xf>
    <xf numFmtId="0" fontId="2" fillId="9" borderId="7" xfId="0" applyFont="1" applyFill="1" applyBorder="1" applyAlignment="1">
      <alignment horizontal="center" vertical="center"/>
    </xf>
    <xf numFmtId="0" fontId="2" fillId="9" borderId="8" xfId="0" applyFont="1" applyFill="1" applyBorder="1" applyAlignment="1">
      <alignment horizontal="center" vertical="center"/>
    </xf>
    <xf numFmtId="0" fontId="2" fillId="9" borderId="9" xfId="0" applyFont="1" applyFill="1" applyBorder="1" applyAlignment="1">
      <alignment horizontal="center" vertical="center"/>
    </xf>
    <xf numFmtId="0" fontId="2" fillId="9" borderId="10" xfId="0" applyFont="1" applyFill="1" applyBorder="1" applyAlignment="1">
      <alignment horizontal="center" vertical="center"/>
    </xf>
    <xf numFmtId="164" fontId="2" fillId="0" borderId="1" xfId="2" applyNumberFormat="1" applyFont="1" applyBorder="1" applyAlignment="1" applyProtection="1">
      <alignment horizontal="center" vertical="center"/>
      <protection hidden="1"/>
    </xf>
    <xf numFmtId="0" fontId="5" fillId="9" borderId="1" xfId="0" applyFont="1" applyFill="1" applyBorder="1" applyAlignment="1">
      <alignment horizontal="center" vertical="center"/>
    </xf>
    <xf numFmtId="9" fontId="17" fillId="0" borderId="2" xfId="0" applyNumberFormat="1" applyFont="1" applyBorder="1" applyAlignment="1" applyProtection="1">
      <alignment horizontal="center" vertical="center"/>
      <protection hidden="1"/>
    </xf>
    <xf numFmtId="9" fontId="17" fillId="0" borderId="3" xfId="0" applyNumberFormat="1" applyFont="1" applyBorder="1" applyAlignment="1" applyProtection="1">
      <alignment horizontal="center" vertical="center"/>
      <protection hidden="1"/>
    </xf>
    <xf numFmtId="9" fontId="12" fillId="9" borderId="1" xfId="1" applyFont="1" applyFill="1" applyBorder="1" applyAlignment="1" applyProtection="1">
      <alignment horizontal="center" vertical="center"/>
      <protection hidden="1"/>
    </xf>
    <xf numFmtId="9" fontId="9" fillId="0" borderId="1" xfId="0" applyNumberFormat="1" applyFont="1" applyBorder="1" applyAlignment="1" applyProtection="1">
      <alignment horizontal="center" vertical="center"/>
      <protection hidden="1"/>
    </xf>
    <xf numFmtId="0" fontId="5" fillId="9" borderId="11" xfId="0" applyFont="1" applyFill="1" applyBorder="1" applyAlignment="1">
      <alignment horizontal="center" vertical="center"/>
    </xf>
    <xf numFmtId="4" fontId="17" fillId="0" borderId="2" xfId="2" applyNumberFormat="1" applyFont="1" applyBorder="1" applyAlignment="1" applyProtection="1">
      <alignment horizontal="center" vertical="center"/>
      <protection hidden="1"/>
    </xf>
    <xf numFmtId="4" fontId="17" fillId="0" borderId="3" xfId="2" applyNumberFormat="1" applyFont="1" applyBorder="1" applyAlignment="1" applyProtection="1">
      <alignment horizontal="center" vertical="center"/>
      <protection hidden="1"/>
    </xf>
    <xf numFmtId="9" fontId="17" fillId="0" borderId="2" xfId="1" applyFont="1" applyBorder="1" applyAlignment="1" applyProtection="1">
      <alignment horizontal="center" vertical="center"/>
      <protection hidden="1"/>
    </xf>
    <xf numFmtId="9" fontId="17" fillId="0" borderId="4" xfId="1" applyFont="1" applyBorder="1" applyAlignment="1" applyProtection="1">
      <alignment horizontal="center" vertical="center"/>
      <protection hidden="1"/>
    </xf>
    <xf numFmtId="0" fontId="4" fillId="6" borderId="27" xfId="0" applyFont="1" applyFill="1" applyBorder="1" applyAlignment="1">
      <alignment horizontal="left" vertical="center"/>
    </xf>
    <xf numFmtId="0" fontId="4" fillId="6" borderId="6" xfId="0" applyFont="1" applyFill="1" applyBorder="1" applyAlignment="1">
      <alignment horizontal="left" vertical="center"/>
    </xf>
    <xf numFmtId="0" fontId="4" fillId="6" borderId="7" xfId="0" applyFont="1" applyFill="1" applyBorder="1" applyAlignment="1">
      <alignment horizontal="left" vertical="center"/>
    </xf>
    <xf numFmtId="0" fontId="8" fillId="0" borderId="8"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2" fillId="0" borderId="1" xfId="0" applyFont="1" applyBorder="1" applyAlignment="1" applyProtection="1">
      <alignment horizontal="center" vertical="center"/>
      <protection hidden="1"/>
    </xf>
    <xf numFmtId="0" fontId="1" fillId="6" borderId="1" xfId="0" applyFont="1" applyFill="1" applyBorder="1" applyAlignment="1" applyProtection="1">
      <alignment horizontal="center" vertical="center"/>
      <protection hidden="1"/>
    </xf>
    <xf numFmtId="0" fontId="1" fillId="0" borderId="1" xfId="0" applyFont="1" applyBorder="1" applyAlignment="1" applyProtection="1">
      <alignment horizontal="center" vertical="center"/>
      <protection hidden="1"/>
    </xf>
    <xf numFmtId="9" fontId="2" fillId="0" borderId="1" xfId="0" applyNumberFormat="1" applyFont="1" applyBorder="1" applyAlignment="1" applyProtection="1">
      <alignment horizontal="center" vertical="center"/>
      <protection hidden="1"/>
    </xf>
    <xf numFmtId="0" fontId="2" fillId="10" borderId="1" xfId="0" applyFont="1" applyFill="1" applyBorder="1" applyAlignment="1" applyProtection="1">
      <alignment horizontal="center" vertical="center"/>
      <protection hidden="1"/>
    </xf>
    <xf numFmtId="0" fontId="4" fillId="6" borderId="18" xfId="0" applyFont="1" applyFill="1" applyBorder="1" applyAlignment="1">
      <alignment horizontal="left" vertical="center"/>
    </xf>
    <xf numFmtId="0" fontId="4" fillId="6" borderId="1" xfId="0" applyFont="1" applyFill="1" applyBorder="1" applyAlignment="1">
      <alignment horizontal="left" vertical="center"/>
    </xf>
    <xf numFmtId="0" fontId="4" fillId="6" borderId="21" xfId="0" applyFont="1" applyFill="1" applyBorder="1" applyAlignment="1">
      <alignment horizontal="left" vertical="center"/>
    </xf>
    <xf numFmtId="0" fontId="4" fillId="6" borderId="22" xfId="0" applyFont="1" applyFill="1" applyBorder="1" applyAlignment="1">
      <alignment horizontal="left" vertical="center"/>
    </xf>
    <xf numFmtId="2" fontId="2" fillId="0" borderId="1" xfId="0" applyNumberFormat="1" applyFont="1" applyBorder="1" applyAlignment="1" applyProtection="1">
      <alignment horizontal="center" vertical="center"/>
      <protection hidden="1"/>
    </xf>
    <xf numFmtId="164" fontId="2" fillId="13" borderId="1" xfId="2" applyNumberFormat="1" applyFont="1" applyFill="1" applyBorder="1" applyAlignment="1" applyProtection="1">
      <alignment horizontal="center" vertical="center"/>
      <protection hidden="1"/>
    </xf>
    <xf numFmtId="0" fontId="4" fillId="6" borderId="13" xfId="0" applyFont="1" applyFill="1" applyBorder="1" applyAlignment="1">
      <alignment horizontal="left" vertical="center"/>
    </xf>
    <xf numFmtId="0" fontId="4" fillId="6" borderId="3" xfId="0" applyFont="1" applyFill="1" applyBorder="1" applyAlignment="1">
      <alignment horizontal="left" vertical="center"/>
    </xf>
    <xf numFmtId="0" fontId="11" fillId="0" borderId="1" xfId="0" applyFont="1" applyBorder="1" applyAlignment="1">
      <alignment horizontal="center" vertical="center" wrapText="1"/>
    </xf>
    <xf numFmtId="0" fontId="4" fillId="6" borderId="2" xfId="0" applyFont="1" applyFill="1" applyBorder="1" applyAlignment="1">
      <alignment horizontal="left" vertical="center"/>
    </xf>
    <xf numFmtId="0" fontId="2" fillId="9" borderId="1" xfId="0" applyFont="1" applyFill="1" applyBorder="1" applyAlignment="1">
      <alignment horizontal="center" vertical="center" textRotation="90" wrapText="1"/>
    </xf>
    <xf numFmtId="0" fontId="2" fillId="34" borderId="53" xfId="0" applyFont="1" applyFill="1" applyBorder="1" applyAlignment="1">
      <alignment horizontal="center" vertical="center" textRotation="91"/>
    </xf>
    <xf numFmtId="0" fontId="2" fillId="34" borderId="8" xfId="0" applyFont="1" applyFill="1" applyBorder="1" applyAlignment="1">
      <alignment horizontal="center" vertical="center" textRotation="91"/>
    </xf>
    <xf numFmtId="0" fontId="4" fillId="6" borderId="8" xfId="0" applyFont="1" applyFill="1" applyBorder="1" applyAlignment="1">
      <alignment horizontal="left" vertical="center"/>
    </xf>
    <xf numFmtId="0" fontId="2" fillId="4" borderId="1" xfId="0" applyFont="1" applyFill="1" applyBorder="1" applyAlignment="1">
      <alignment horizontal="center" vertical="center" textRotation="90"/>
    </xf>
    <xf numFmtId="0" fontId="2" fillId="34" borderId="53" xfId="0" applyFont="1" applyFill="1" applyBorder="1" applyAlignment="1">
      <alignment horizontal="center" vertical="center" textRotation="90"/>
    </xf>
    <xf numFmtId="0" fontId="2" fillId="5" borderId="1" xfId="0" applyFont="1" applyFill="1" applyBorder="1" applyAlignment="1">
      <alignment horizontal="center" vertical="center" textRotation="90"/>
    </xf>
    <xf numFmtId="0" fontId="2" fillId="3" borderId="1" xfId="0" applyFont="1" applyFill="1" applyBorder="1" applyAlignment="1">
      <alignment horizontal="center" vertical="center" textRotation="90"/>
    </xf>
    <xf numFmtId="0" fontId="1" fillId="0" borderId="7" xfId="0" applyFont="1" applyBorder="1" applyAlignment="1">
      <alignment horizontal="center" vertical="center"/>
    </xf>
    <xf numFmtId="0" fontId="2" fillId="10" borderId="22" xfId="0" applyFont="1" applyFill="1" applyBorder="1" applyAlignment="1">
      <alignment horizontal="center" vertical="center"/>
    </xf>
    <xf numFmtId="0" fontId="2" fillId="10" borderId="22" xfId="0" applyFont="1" applyFill="1" applyBorder="1" applyAlignment="1">
      <alignment horizontal="center" vertical="center" textRotation="90"/>
    </xf>
    <xf numFmtId="0" fontId="2" fillId="10" borderId="1" xfId="0" applyFont="1" applyFill="1" applyBorder="1" applyAlignment="1">
      <alignment horizontal="center" vertical="center" textRotation="90"/>
    </xf>
    <xf numFmtId="0" fontId="2" fillId="5" borderId="22" xfId="0" applyFont="1" applyFill="1" applyBorder="1" applyAlignment="1">
      <alignment horizontal="center" vertical="center" textRotation="90"/>
    </xf>
    <xf numFmtId="0" fontId="2" fillId="3" borderId="22" xfId="0" applyFont="1" applyFill="1" applyBorder="1" applyAlignment="1">
      <alignment horizontal="center" vertical="center" textRotation="90"/>
    </xf>
    <xf numFmtId="0" fontId="2" fillId="4" borderId="22" xfId="0" applyFont="1" applyFill="1" applyBorder="1" applyAlignment="1">
      <alignment horizontal="center" vertical="center" textRotation="90"/>
    </xf>
    <xf numFmtId="0" fontId="2" fillId="9" borderId="22" xfId="0" applyFont="1" applyFill="1" applyBorder="1" applyAlignment="1">
      <alignment horizontal="center" vertical="center" textRotation="90" wrapText="1"/>
    </xf>
    <xf numFmtId="0" fontId="2" fillId="10" borderId="22" xfId="0" applyFont="1" applyFill="1" applyBorder="1" applyAlignment="1">
      <alignment horizontal="center" vertical="center" textRotation="90" wrapText="1"/>
    </xf>
    <xf numFmtId="0" fontId="2" fillId="10" borderId="1" xfId="0" applyFont="1" applyFill="1" applyBorder="1" applyAlignment="1">
      <alignment horizontal="center" vertical="center" textRotation="90" wrapText="1"/>
    </xf>
    <xf numFmtId="0" fontId="2" fillId="10" borderId="5" xfId="0" applyFont="1" applyFill="1" applyBorder="1" applyAlignment="1">
      <alignment horizontal="center" vertical="center"/>
    </xf>
    <xf numFmtId="0" fontId="2" fillId="10" borderId="6" xfId="0" applyFont="1" applyFill="1" applyBorder="1" applyAlignment="1">
      <alignment horizontal="center" vertical="center"/>
    </xf>
    <xf numFmtId="0" fontId="2" fillId="10" borderId="53" xfId="0" applyFont="1" applyFill="1" applyBorder="1" applyAlignment="1">
      <alignment horizontal="center" vertical="center"/>
    </xf>
    <xf numFmtId="0" fontId="2" fillId="10" borderId="0" xfId="0" applyFont="1" applyFill="1" applyAlignment="1">
      <alignment horizontal="center" vertical="center"/>
    </xf>
    <xf numFmtId="0" fontId="2" fillId="6" borderId="2" xfId="0" applyFont="1" applyFill="1" applyBorder="1" applyAlignment="1">
      <alignment horizontal="center" vertical="center"/>
    </xf>
    <xf numFmtId="0" fontId="2" fillId="6" borderId="3" xfId="0" applyFont="1" applyFill="1" applyBorder="1" applyAlignment="1">
      <alignment horizontal="center" vertical="center"/>
    </xf>
    <xf numFmtId="0" fontId="2" fillId="6" borderId="4" xfId="0" applyFont="1" applyFill="1" applyBorder="1" applyAlignment="1">
      <alignment horizontal="center" vertical="center"/>
    </xf>
    <xf numFmtId="0" fontId="7" fillId="6" borderId="5" xfId="0" applyFont="1" applyFill="1" applyBorder="1" applyAlignment="1">
      <alignment horizontal="center" vertical="center"/>
    </xf>
    <xf numFmtId="0" fontId="7" fillId="6" borderId="6" xfId="0" applyFont="1" applyFill="1" applyBorder="1" applyAlignment="1">
      <alignment horizontal="center" vertical="center"/>
    </xf>
    <xf numFmtId="0" fontId="1" fillId="0" borderId="6" xfId="0" applyFont="1" applyBorder="1" applyAlignment="1">
      <alignment horizontal="center" vertical="center"/>
    </xf>
    <xf numFmtId="0" fontId="2" fillId="6" borderId="5" xfId="0" applyFont="1" applyFill="1" applyBorder="1" applyAlignment="1">
      <alignment horizontal="center" vertical="center" wrapText="1"/>
    </xf>
    <xf numFmtId="0" fontId="2" fillId="6" borderId="6" xfId="0" applyFont="1" applyFill="1" applyBorder="1" applyAlignment="1">
      <alignment horizontal="center" vertical="center" wrapText="1"/>
    </xf>
    <xf numFmtId="0" fontId="2" fillId="6" borderId="72" xfId="0" applyFont="1" applyFill="1" applyBorder="1" applyAlignment="1">
      <alignment horizontal="center" vertical="center" wrapText="1"/>
    </xf>
    <xf numFmtId="2" fontId="1" fillId="0" borderId="73" xfId="0" applyNumberFormat="1" applyFont="1" applyBorder="1" applyAlignment="1">
      <alignment horizontal="center" vertical="center"/>
    </xf>
    <xf numFmtId="2" fontId="1" fillId="0" borderId="6" xfId="0" applyNumberFormat="1" applyFont="1" applyBorder="1" applyAlignment="1">
      <alignment horizontal="center" vertical="center"/>
    </xf>
    <xf numFmtId="2" fontId="1" fillId="0" borderId="5" xfId="0" applyNumberFormat="1" applyFont="1" applyBorder="1" applyAlignment="1">
      <alignment horizontal="center" vertical="center"/>
    </xf>
    <xf numFmtId="0" fontId="2" fillId="6" borderId="5" xfId="0" applyFont="1" applyFill="1" applyBorder="1" applyAlignment="1">
      <alignment horizontal="center" vertical="center"/>
    </xf>
    <xf numFmtId="0" fontId="2" fillId="6" borderId="6" xfId="0" applyFont="1" applyFill="1" applyBorder="1" applyAlignment="1">
      <alignment horizontal="center" vertical="center"/>
    </xf>
    <xf numFmtId="0" fontId="2" fillId="6" borderId="7" xfId="0" applyFont="1" applyFill="1" applyBorder="1" applyAlignment="1">
      <alignment horizontal="center" vertical="center"/>
    </xf>
    <xf numFmtId="0" fontId="43" fillId="6" borderId="1" xfId="0" applyFont="1" applyFill="1" applyBorder="1" applyAlignment="1">
      <alignment horizontal="center" vertical="center" readingOrder="1"/>
    </xf>
    <xf numFmtId="0" fontId="42" fillId="8" borderId="0" xfId="0" applyFont="1" applyFill="1" applyAlignment="1">
      <alignment horizontal="center" vertical="center"/>
    </xf>
    <xf numFmtId="0" fontId="5" fillId="9" borderId="8" xfId="0" applyFont="1" applyFill="1" applyBorder="1" applyAlignment="1">
      <alignment horizontal="center" vertical="center"/>
    </xf>
    <xf numFmtId="0" fontId="5" fillId="9" borderId="9" xfId="0" applyFont="1" applyFill="1" applyBorder="1" applyAlignment="1">
      <alignment horizontal="center" vertical="center"/>
    </xf>
    <xf numFmtId="0" fontId="43" fillId="6" borderId="2" xfId="0" applyFont="1" applyFill="1" applyBorder="1" applyAlignment="1">
      <alignment horizontal="center" vertical="center" readingOrder="1"/>
    </xf>
    <xf numFmtId="0" fontId="43" fillId="6" borderId="3" xfId="0" applyFont="1" applyFill="1" applyBorder="1" applyAlignment="1">
      <alignment horizontal="center" vertical="center" readingOrder="1"/>
    </xf>
    <xf numFmtId="0" fontId="43" fillId="6" borderId="4" xfId="0" applyFont="1" applyFill="1" applyBorder="1" applyAlignment="1">
      <alignment horizontal="center" vertical="center" readingOrder="1"/>
    </xf>
    <xf numFmtId="0" fontId="44" fillId="0" borderId="2" xfId="0" applyFont="1" applyBorder="1" applyAlignment="1">
      <alignment horizontal="center" vertical="center" readingOrder="1"/>
    </xf>
    <xf numFmtId="0" fontId="44" fillId="0" borderId="3" xfId="0" applyFont="1" applyBorder="1" applyAlignment="1">
      <alignment horizontal="center" vertical="center" readingOrder="1"/>
    </xf>
    <xf numFmtId="0" fontId="44" fillId="0" borderId="4" xfId="0" applyFont="1" applyBorder="1" applyAlignment="1">
      <alignment horizontal="center" vertical="center" readingOrder="1"/>
    </xf>
    <xf numFmtId="3" fontId="1" fillId="0" borderId="2" xfId="0" applyNumberFormat="1" applyFont="1" applyBorder="1" applyAlignment="1">
      <alignment horizontal="center" vertical="center"/>
    </xf>
    <xf numFmtId="3" fontId="1" fillId="0" borderId="3" xfId="0" applyNumberFormat="1" applyFont="1" applyBorder="1" applyAlignment="1">
      <alignment horizontal="center" vertical="center"/>
    </xf>
    <xf numFmtId="3" fontId="1" fillId="0" borderId="4" xfId="0" applyNumberFormat="1" applyFont="1" applyBorder="1" applyAlignment="1">
      <alignment horizontal="center" vertical="center"/>
    </xf>
    <xf numFmtId="14" fontId="1" fillId="0" borderId="2" xfId="0" applyNumberFormat="1" applyFont="1" applyBorder="1" applyAlignment="1">
      <alignment horizontal="center" vertical="center"/>
    </xf>
    <xf numFmtId="0" fontId="26" fillId="30" borderId="55" xfId="0" applyFont="1" applyFill="1" applyBorder="1" applyAlignment="1">
      <alignment horizontal="center" vertical="center"/>
    </xf>
    <xf numFmtId="0" fontId="22" fillId="8" borderId="55" xfId="0" applyFont="1" applyFill="1" applyBorder="1" applyAlignment="1">
      <alignment horizontal="center" vertical="center"/>
    </xf>
    <xf numFmtId="0" fontId="23" fillId="29" borderId="55" xfId="0" applyFont="1" applyFill="1" applyBorder="1" applyAlignment="1">
      <alignment horizontal="center" vertical="center"/>
    </xf>
    <xf numFmtId="0" fontId="24" fillId="30" borderId="55" xfId="0" applyFont="1" applyFill="1" applyBorder="1" applyAlignment="1">
      <alignment horizontal="center" vertical="center" readingOrder="1"/>
    </xf>
    <xf numFmtId="0" fontId="25" fillId="0" borderId="55" xfId="0" applyFont="1" applyBorder="1" applyAlignment="1">
      <alignment horizontal="center" vertical="center" readingOrder="1"/>
    </xf>
    <xf numFmtId="0" fontId="10" fillId="0" borderId="56" xfId="0" applyFont="1" applyBorder="1" applyAlignment="1">
      <alignment horizontal="center" vertical="center"/>
    </xf>
    <xf numFmtId="0" fontId="10" fillId="0" borderId="57" xfId="0" applyFont="1" applyBorder="1" applyAlignment="1">
      <alignment horizontal="center" vertical="center"/>
    </xf>
    <xf numFmtId="0" fontId="10" fillId="0" borderId="58" xfId="0" applyFont="1" applyBorder="1" applyAlignment="1">
      <alignment horizontal="center" vertical="center"/>
    </xf>
    <xf numFmtId="0" fontId="10" fillId="0" borderId="55" xfId="0" applyFont="1" applyBorder="1" applyAlignment="1">
      <alignment horizontal="center" vertical="center"/>
    </xf>
    <xf numFmtId="3" fontId="10" fillId="0" borderId="55" xfId="0" applyNumberFormat="1" applyFont="1" applyBorder="1" applyAlignment="1">
      <alignment horizontal="center" vertical="center"/>
    </xf>
    <xf numFmtId="14" fontId="10" fillId="0" borderId="55" xfId="0" applyNumberFormat="1" applyFont="1" applyBorder="1" applyAlignment="1">
      <alignment horizontal="center" vertical="center"/>
    </xf>
    <xf numFmtId="0" fontId="26" fillId="30" borderId="55" xfId="0" applyFont="1" applyFill="1" applyBorder="1" applyAlignment="1">
      <alignment horizontal="center" vertical="center" wrapText="1"/>
    </xf>
    <xf numFmtId="165" fontId="10" fillId="0" borderId="55" xfId="0" applyNumberFormat="1" applyFont="1" applyBorder="1" applyAlignment="1">
      <alignment horizontal="center" vertical="center"/>
    </xf>
    <xf numFmtId="49" fontId="10" fillId="0" borderId="55" xfId="0" applyNumberFormat="1" applyFont="1" applyBorder="1" applyAlignment="1">
      <alignment horizontal="center" vertical="center"/>
    </xf>
    <xf numFmtId="166" fontId="10" fillId="0" borderId="55" xfId="0" applyNumberFormat="1" applyFont="1" applyBorder="1" applyAlignment="1">
      <alignment horizontal="center" vertical="center"/>
    </xf>
    <xf numFmtId="167" fontId="10" fillId="0" borderId="55" xfId="0" applyNumberFormat="1" applyFont="1" applyBorder="1" applyAlignment="1">
      <alignment horizontal="center" vertical="center"/>
    </xf>
    <xf numFmtId="0" fontId="26" fillId="6" borderId="55" xfId="0" applyFont="1" applyFill="1" applyBorder="1" applyAlignment="1">
      <alignment horizontal="center" vertical="center" wrapText="1"/>
    </xf>
    <xf numFmtId="0" fontId="20" fillId="29" borderId="55" xfId="0" applyFont="1" applyFill="1" applyBorder="1" applyAlignment="1">
      <alignment horizontal="center" vertical="center"/>
    </xf>
    <xf numFmtId="0" fontId="20" fillId="0" borderId="55" xfId="0" applyFont="1" applyBorder="1" applyAlignment="1">
      <alignment horizontal="center" vertical="center"/>
    </xf>
    <xf numFmtId="0" fontId="20" fillId="0" borderId="59" xfId="0" applyFont="1" applyBorder="1" applyAlignment="1">
      <alignment horizontal="center" vertical="center"/>
    </xf>
    <xf numFmtId="0" fontId="10" fillId="0" borderId="55" xfId="0" applyFont="1" applyBorder="1" applyAlignment="1">
      <alignment horizontal="center" vertical="center" wrapText="1"/>
    </xf>
    <xf numFmtId="0" fontId="10" fillId="0" borderId="59" xfId="0" applyFont="1" applyBorder="1" applyAlignment="1">
      <alignment horizontal="center" vertical="center" wrapText="1"/>
    </xf>
    <xf numFmtId="0" fontId="30" fillId="23" borderId="55" xfId="0" applyFont="1" applyFill="1" applyBorder="1" applyAlignment="1">
      <alignment horizontal="center" vertical="center"/>
    </xf>
    <xf numFmtId="0" fontId="29" fillId="0" borderId="55" xfId="0" applyFont="1" applyBorder="1" applyAlignment="1">
      <alignment horizontal="center" vertical="center"/>
    </xf>
    <xf numFmtId="0" fontId="41" fillId="22" borderId="60" xfId="0" applyFont="1" applyFill="1" applyBorder="1" applyAlignment="1">
      <alignment horizontal="center" vertical="center" wrapText="1"/>
    </xf>
    <xf numFmtId="0" fontId="41" fillId="22" borderId="61" xfId="0" applyFont="1" applyFill="1" applyBorder="1" applyAlignment="1">
      <alignment horizontal="center" vertical="center" wrapText="1"/>
    </xf>
    <xf numFmtId="0" fontId="41" fillId="0" borderId="55" xfId="0" applyFont="1" applyBorder="1" applyAlignment="1">
      <alignment horizontal="center" vertical="center"/>
    </xf>
    <xf numFmtId="0" fontId="10" fillId="0" borderId="56" xfId="0" applyFont="1" applyBorder="1" applyAlignment="1">
      <alignment horizontal="center" vertical="center" wrapText="1"/>
    </xf>
    <xf numFmtId="0" fontId="10" fillId="0" borderId="57" xfId="0" applyFont="1" applyBorder="1" applyAlignment="1">
      <alignment horizontal="center" vertical="center" wrapText="1"/>
    </xf>
    <xf numFmtId="0" fontId="10" fillId="0" borderId="58" xfId="0" applyFont="1" applyBorder="1" applyAlignment="1">
      <alignment horizontal="center" vertical="center" wrapText="1"/>
    </xf>
    <xf numFmtId="0" fontId="19" fillId="29" borderId="0" xfId="0" applyFont="1" applyFill="1" applyAlignment="1">
      <alignment horizontal="center" vertical="center"/>
    </xf>
    <xf numFmtId="0" fontId="30" fillId="33" borderId="55" xfId="0" applyFont="1" applyFill="1" applyBorder="1" applyAlignment="1">
      <alignment horizontal="center" vertical="center" wrapText="1"/>
    </xf>
    <xf numFmtId="0" fontId="30" fillId="24" borderId="55" xfId="0" applyFont="1" applyFill="1" applyBorder="1" applyAlignment="1">
      <alignment horizontal="center" vertical="center" wrapText="1"/>
    </xf>
    <xf numFmtId="4" fontId="10" fillId="0" borderId="55" xfId="0" applyNumberFormat="1" applyFont="1" applyBorder="1" applyAlignment="1" applyProtection="1">
      <alignment horizontal="center" vertical="center"/>
      <protection hidden="1"/>
    </xf>
    <xf numFmtId="0" fontId="26" fillId="34" borderId="11" xfId="0" applyFont="1" applyFill="1" applyBorder="1" applyAlignment="1">
      <alignment horizontal="center" vertical="center" wrapText="1"/>
    </xf>
    <xf numFmtId="0" fontId="26" fillId="34" borderId="22" xfId="0" applyFont="1" applyFill="1" applyBorder="1" applyAlignment="1">
      <alignment horizontal="center" vertical="center" wrapText="1"/>
    </xf>
    <xf numFmtId="0" fontId="26" fillId="6" borderId="11" xfId="0" applyFont="1" applyFill="1" applyBorder="1" applyAlignment="1">
      <alignment horizontal="center" vertical="center" wrapText="1"/>
    </xf>
    <xf numFmtId="0" fontId="26" fillId="6" borderId="22" xfId="0" applyFont="1" applyFill="1" applyBorder="1" applyAlignment="1">
      <alignment horizontal="center" vertical="center" wrapText="1"/>
    </xf>
    <xf numFmtId="0" fontId="28" fillId="0" borderId="55" xfId="0" applyFont="1" applyBorder="1" applyAlignment="1">
      <alignment horizontal="center" vertical="center"/>
    </xf>
    <xf numFmtId="0" fontId="28" fillId="0" borderId="55" xfId="0" applyFont="1" applyBorder="1" applyAlignment="1" applyProtection="1">
      <alignment horizontal="center" vertical="center"/>
      <protection hidden="1"/>
    </xf>
    <xf numFmtId="44" fontId="10" fillId="0" borderId="55" xfId="2" applyFont="1" applyBorder="1" applyAlignment="1" applyProtection="1">
      <alignment horizontal="center" vertical="center"/>
      <protection hidden="1"/>
    </xf>
    <xf numFmtId="4" fontId="10" fillId="0" borderId="55" xfId="0" applyNumberFormat="1" applyFont="1" applyBorder="1" applyAlignment="1">
      <alignment horizontal="center" vertical="center"/>
    </xf>
    <xf numFmtId="0" fontId="19" fillId="6" borderId="59" xfId="0" applyFont="1" applyFill="1" applyBorder="1" applyAlignment="1" applyProtection="1">
      <alignment horizontal="center" vertical="center"/>
      <protection hidden="1"/>
    </xf>
    <xf numFmtId="0" fontId="19" fillId="6" borderId="59" xfId="0" applyFont="1" applyFill="1" applyBorder="1" applyAlignment="1">
      <alignment horizontal="center" vertical="center"/>
    </xf>
    <xf numFmtId="4" fontId="19" fillId="6" borderId="59" xfId="0" applyNumberFormat="1" applyFont="1" applyFill="1" applyBorder="1" applyAlignment="1" applyProtection="1">
      <alignment horizontal="center" vertical="center"/>
      <protection hidden="1"/>
    </xf>
    <xf numFmtId="0" fontId="19" fillId="6" borderId="59" xfId="0" applyFont="1" applyFill="1" applyBorder="1" applyAlignment="1">
      <alignment horizontal="right" vertical="center" wrapText="1"/>
    </xf>
    <xf numFmtId="44" fontId="19" fillId="6" borderId="59" xfId="2" applyFont="1" applyFill="1" applyBorder="1" applyAlignment="1" applyProtection="1">
      <alignment horizontal="center" vertical="center"/>
      <protection hidden="1"/>
    </xf>
    <xf numFmtId="0" fontId="26" fillId="30" borderId="55" xfId="0" applyFont="1" applyFill="1" applyBorder="1" applyAlignment="1">
      <alignment horizontal="right" vertical="center"/>
    </xf>
    <xf numFmtId="0" fontId="10" fillId="0" borderId="55" xfId="0" applyFont="1" applyBorder="1" applyAlignment="1" applyProtection="1">
      <alignment horizontal="center" vertical="center"/>
      <protection hidden="1"/>
    </xf>
    <xf numFmtId="0" fontId="26" fillId="30" borderId="55" xfId="0" applyFont="1" applyFill="1" applyBorder="1" applyAlignment="1">
      <alignment horizontal="right" vertical="center" wrapText="1"/>
    </xf>
    <xf numFmtId="0" fontId="10" fillId="0" borderId="55" xfId="0" applyFont="1" applyBorder="1" applyAlignment="1" applyProtection="1">
      <alignment horizontal="center" vertical="center" wrapText="1"/>
      <protection hidden="1"/>
    </xf>
    <xf numFmtId="0" fontId="20" fillId="29" borderId="59" xfId="0" applyFont="1" applyFill="1" applyBorder="1" applyAlignment="1">
      <alignment horizontal="center" vertical="center"/>
    </xf>
    <xf numFmtId="0" fontId="31" fillId="24" borderId="55" xfId="0" applyFont="1" applyFill="1" applyBorder="1" applyAlignment="1">
      <alignment horizontal="center" vertical="center"/>
    </xf>
    <xf numFmtId="0" fontId="10" fillId="0" borderId="59" xfId="0" applyFont="1" applyBorder="1" applyAlignment="1" applyProtection="1">
      <alignment horizontal="center" vertical="center"/>
      <protection hidden="1"/>
    </xf>
    <xf numFmtId="0" fontId="26" fillId="30" borderId="59" xfId="0" applyFont="1" applyFill="1" applyBorder="1" applyAlignment="1">
      <alignment horizontal="right" vertical="center"/>
    </xf>
    <xf numFmtId="0" fontId="26" fillId="5" borderId="55" xfId="0" applyFont="1" applyFill="1" applyBorder="1" applyAlignment="1">
      <alignment horizontal="center" vertical="center"/>
    </xf>
    <xf numFmtId="0" fontId="26" fillId="5" borderId="59" xfId="0" applyFont="1" applyFill="1" applyBorder="1" applyAlignment="1">
      <alignment horizontal="center" vertical="center"/>
    </xf>
    <xf numFmtId="0" fontId="26" fillId="0" borderId="55" xfId="0" applyFont="1" applyBorder="1" applyAlignment="1">
      <alignment horizontal="left" vertical="center"/>
    </xf>
    <xf numFmtId="0" fontId="26" fillId="0" borderId="59" xfId="0" applyFont="1" applyBorder="1" applyAlignment="1">
      <alignment horizontal="left" vertical="center"/>
    </xf>
    <xf numFmtId="0" fontId="26" fillId="31" borderId="55" xfId="0" applyFont="1" applyFill="1" applyBorder="1" applyAlignment="1">
      <alignment horizontal="center" vertical="center" wrapText="1"/>
    </xf>
    <xf numFmtId="0" fontId="26" fillId="31" borderId="59" xfId="0" applyFont="1" applyFill="1" applyBorder="1" applyAlignment="1">
      <alignment horizontal="center" vertical="center" wrapText="1"/>
    </xf>
    <xf numFmtId="0" fontId="26" fillId="3" borderId="55" xfId="0" applyFont="1" applyFill="1" applyBorder="1" applyAlignment="1">
      <alignment horizontal="center" vertical="center"/>
    </xf>
    <xf numFmtId="0" fontId="26" fillId="0" borderId="55" xfId="0" applyFont="1" applyBorder="1" applyAlignment="1">
      <alignment horizontal="left" vertical="center" wrapText="1"/>
    </xf>
    <xf numFmtId="1" fontId="10" fillId="0" borderId="55" xfId="0" applyNumberFormat="1" applyFont="1" applyBorder="1" applyAlignment="1" applyProtection="1">
      <alignment horizontal="center" vertical="center"/>
      <protection hidden="1"/>
    </xf>
    <xf numFmtId="1" fontId="10" fillId="0" borderId="59" xfId="0" applyNumberFormat="1" applyFont="1" applyBorder="1" applyAlignment="1" applyProtection="1">
      <alignment horizontal="center" vertical="center"/>
      <protection hidden="1"/>
    </xf>
    <xf numFmtId="0" fontId="26" fillId="4" borderId="55" xfId="0" applyFont="1" applyFill="1" applyBorder="1" applyAlignment="1">
      <alignment horizontal="center" vertical="center"/>
    </xf>
    <xf numFmtId="0" fontId="26" fillId="9" borderId="55" xfId="0" applyFont="1" applyFill="1" applyBorder="1" applyAlignment="1">
      <alignment horizontal="center" vertical="center"/>
    </xf>
    <xf numFmtId="0" fontId="28" fillId="0" borderId="55" xfId="0" applyFont="1" applyBorder="1" applyAlignment="1">
      <alignment horizontal="left" vertical="center" wrapText="1"/>
    </xf>
    <xf numFmtId="44" fontId="10" fillId="0" borderId="55" xfId="2" applyFont="1" applyBorder="1" applyAlignment="1" applyProtection="1">
      <alignment horizontal="center" vertical="center"/>
    </xf>
    <xf numFmtId="0" fontId="26" fillId="6" borderId="55" xfId="0" applyFont="1" applyFill="1" applyBorder="1" applyAlignment="1">
      <alignment horizontal="center" vertical="center"/>
    </xf>
    <xf numFmtId="0" fontId="8" fillId="0" borderId="69" xfId="0" applyFont="1" applyBorder="1" applyAlignment="1">
      <alignment horizontal="center" vertical="top"/>
    </xf>
    <xf numFmtId="0" fontId="8" fillId="0" borderId="70" xfId="0" applyFont="1" applyBorder="1" applyAlignment="1">
      <alignment horizontal="center" vertical="top"/>
    </xf>
    <xf numFmtId="0" fontId="8" fillId="0" borderId="71" xfId="0" applyFont="1" applyBorder="1" applyAlignment="1">
      <alignment horizontal="center" vertical="top"/>
    </xf>
    <xf numFmtId="0" fontId="8" fillId="0" borderId="62" xfId="0" applyFont="1" applyBorder="1" applyAlignment="1">
      <alignment horizontal="left" vertical="center" wrapText="1"/>
    </xf>
    <xf numFmtId="0" fontId="8" fillId="0" borderId="63" xfId="0" applyFont="1" applyBorder="1" applyAlignment="1">
      <alignment horizontal="left" vertical="center"/>
    </xf>
    <xf numFmtId="0" fontId="8" fillId="0" borderId="64" xfId="0" applyFont="1" applyBorder="1" applyAlignment="1">
      <alignment horizontal="left" vertical="center"/>
    </xf>
    <xf numFmtId="0" fontId="33" fillId="29" borderId="56" xfId="0" applyFont="1" applyFill="1" applyBorder="1" applyAlignment="1">
      <alignment horizontal="center" vertical="center"/>
    </xf>
    <xf numFmtId="0" fontId="33" fillId="29" borderId="57" xfId="0" applyFont="1" applyFill="1" applyBorder="1" applyAlignment="1">
      <alignment horizontal="center" vertical="center"/>
    </xf>
    <xf numFmtId="0" fontId="20" fillId="29" borderId="58" xfId="0" applyFont="1" applyFill="1" applyBorder="1" applyAlignment="1">
      <alignment horizontal="center" vertical="center"/>
    </xf>
    <xf numFmtId="0" fontId="20" fillId="29" borderId="56" xfId="0" applyFont="1" applyFill="1" applyBorder="1" applyAlignment="1">
      <alignment horizontal="center" vertical="center"/>
    </xf>
    <xf numFmtId="0" fontId="20" fillId="0" borderId="67" xfId="0" applyFont="1" applyBorder="1" applyAlignment="1">
      <alignment horizontal="center"/>
    </xf>
    <xf numFmtId="0" fontId="20" fillId="0" borderId="0" xfId="0" applyFont="1" applyAlignment="1">
      <alignment horizontal="center"/>
    </xf>
    <xf numFmtId="0" fontId="20" fillId="0" borderId="68" xfId="0" applyFont="1" applyBorder="1" applyAlignment="1">
      <alignment horizontal="center"/>
    </xf>
    <xf numFmtId="0" fontId="19" fillId="6" borderId="55" xfId="0" applyFont="1" applyFill="1" applyBorder="1" applyAlignment="1" applyProtection="1">
      <alignment horizontal="center" vertical="center"/>
      <protection hidden="1"/>
    </xf>
    <xf numFmtId="0" fontId="19" fillId="6" borderId="55" xfId="0" applyFont="1" applyFill="1" applyBorder="1" applyAlignment="1">
      <alignment horizontal="right" vertical="center"/>
    </xf>
    <xf numFmtId="44" fontId="19" fillId="6" borderId="55" xfId="2" applyFont="1" applyFill="1" applyBorder="1" applyAlignment="1" applyProtection="1">
      <alignment horizontal="center" vertical="center"/>
      <protection hidden="1"/>
    </xf>
    <xf numFmtId="0" fontId="1" fillId="0" borderId="2" xfId="0" applyFont="1" applyBorder="1" applyAlignment="1">
      <alignment horizontal="center" vertical="center" wrapText="1"/>
    </xf>
    <xf numFmtId="0" fontId="1" fillId="0" borderId="54"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32" xfId="0" applyFont="1" applyBorder="1" applyAlignment="1">
      <alignment horizontal="center" vertical="center" wrapText="1"/>
    </xf>
    <xf numFmtId="0" fontId="1" fillId="0" borderId="15" xfId="0" applyFont="1" applyBorder="1" applyAlignment="1">
      <alignment horizontal="center" vertical="center" wrapText="1"/>
    </xf>
    <xf numFmtId="0" fontId="14" fillId="0" borderId="2" xfId="0" applyFont="1" applyBorder="1" applyAlignment="1">
      <alignment horizontal="center" vertical="center" wrapText="1"/>
    </xf>
    <xf numFmtId="0" fontId="14" fillId="0" borderId="54"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4" xfId="0" applyFont="1" applyBorder="1" applyAlignment="1">
      <alignment horizontal="center" vertical="center" wrapText="1"/>
    </xf>
    <xf numFmtId="0" fontId="13" fillId="14" borderId="35" xfId="0" applyFont="1" applyFill="1" applyBorder="1" applyAlignment="1">
      <alignment horizontal="left" vertical="center" wrapText="1"/>
    </xf>
    <xf numFmtId="0" fontId="13" fillId="14" borderId="30" xfId="0" applyFont="1" applyFill="1" applyBorder="1" applyAlignment="1">
      <alignment horizontal="left" vertical="center" wrapText="1"/>
    </xf>
    <xf numFmtId="0" fontId="13" fillId="14" borderId="31" xfId="0" applyFont="1" applyFill="1" applyBorder="1" applyAlignment="1">
      <alignment horizontal="left" vertical="center" wrapText="1"/>
    </xf>
    <xf numFmtId="0" fontId="14" fillId="0" borderId="1" xfId="0" applyFont="1" applyBorder="1" applyAlignment="1">
      <alignment horizontal="center" vertical="center" wrapText="1"/>
    </xf>
    <xf numFmtId="0" fontId="14" fillId="0" borderId="19" xfId="0" applyFont="1" applyBorder="1" applyAlignment="1">
      <alignment horizontal="center" vertical="center" wrapText="1"/>
    </xf>
    <xf numFmtId="0" fontId="38" fillId="9" borderId="37" xfId="0" applyFont="1" applyFill="1" applyBorder="1"/>
    <xf numFmtId="0" fontId="38" fillId="9" borderId="12" xfId="0" applyFont="1" applyFill="1" applyBorder="1"/>
    <xf numFmtId="0" fontId="38" fillId="9" borderId="38" xfId="0" applyFont="1" applyFill="1" applyBorder="1"/>
    <xf numFmtId="0" fontId="13" fillId="14" borderId="35" xfId="0" applyFont="1" applyFill="1" applyBorder="1" applyAlignment="1">
      <alignment vertical="center" wrapText="1"/>
    </xf>
    <xf numFmtId="0" fontId="13" fillId="14" borderId="30" xfId="0" applyFont="1" applyFill="1" applyBorder="1" applyAlignment="1">
      <alignment vertical="center" wrapText="1"/>
    </xf>
    <xf numFmtId="0" fontId="13" fillId="14" borderId="31" xfId="0" applyFont="1" applyFill="1" applyBorder="1" applyAlignment="1">
      <alignment vertical="center" wrapText="1"/>
    </xf>
    <xf numFmtId="0" fontId="14" fillId="16" borderId="1" xfId="0" applyFont="1" applyFill="1" applyBorder="1" applyAlignment="1">
      <alignment horizontal="center" vertical="center" wrapText="1"/>
    </xf>
    <xf numFmtId="0" fontId="14" fillId="16" borderId="19" xfId="0" applyFont="1" applyFill="1" applyBorder="1" applyAlignment="1">
      <alignment horizontal="center" vertical="center" wrapText="1"/>
    </xf>
    <xf numFmtId="0" fontId="14" fillId="6" borderId="1" xfId="0" applyFont="1" applyFill="1" applyBorder="1" applyAlignment="1">
      <alignment horizontal="center" vertical="center" wrapText="1"/>
    </xf>
    <xf numFmtId="0" fontId="14" fillId="6" borderId="19" xfId="0" applyFont="1" applyFill="1" applyBorder="1" applyAlignment="1">
      <alignment horizontal="center" vertical="center" wrapText="1"/>
    </xf>
    <xf numFmtId="0" fontId="14" fillId="6" borderId="2" xfId="0" applyFont="1" applyFill="1" applyBorder="1" applyAlignment="1">
      <alignment horizontal="center" vertical="center" wrapText="1"/>
    </xf>
    <xf numFmtId="0" fontId="14" fillId="6" borderId="54" xfId="0" applyFont="1" applyFill="1" applyBorder="1" applyAlignment="1">
      <alignment horizontal="center" vertical="center" wrapText="1"/>
    </xf>
    <xf numFmtId="0" fontId="1" fillId="0" borderId="3" xfId="0" applyFont="1" applyBorder="1" applyAlignment="1">
      <alignment horizontal="center" vertical="center" wrapText="1"/>
    </xf>
    <xf numFmtId="0" fontId="16" fillId="9" borderId="37" xfId="0" applyFont="1" applyFill="1" applyBorder="1" applyAlignment="1">
      <alignment horizontal="left" vertical="center"/>
    </xf>
    <xf numFmtId="0" fontId="16" fillId="9" borderId="12" xfId="0" applyFont="1" applyFill="1" applyBorder="1" applyAlignment="1">
      <alignment horizontal="left" vertical="center"/>
    </xf>
    <xf numFmtId="0" fontId="16" fillId="9" borderId="38" xfId="0" applyFont="1" applyFill="1" applyBorder="1" applyAlignment="1">
      <alignment horizontal="left" vertical="center"/>
    </xf>
    <xf numFmtId="0" fontId="2" fillId="10" borderId="35" xfId="0" applyFont="1" applyFill="1" applyBorder="1" applyAlignment="1">
      <alignment horizontal="center" vertical="center"/>
    </xf>
    <xf numFmtId="0" fontId="2" fillId="10" borderId="18" xfId="0" applyFont="1" applyFill="1" applyBorder="1" applyAlignment="1">
      <alignment horizontal="center" vertical="center"/>
    </xf>
    <xf numFmtId="0" fontId="14" fillId="10" borderId="30" xfId="0" applyFont="1" applyFill="1" applyBorder="1" applyAlignment="1">
      <alignment horizontal="center" vertical="center" wrapText="1"/>
    </xf>
    <xf numFmtId="0" fontId="14" fillId="10" borderId="51" xfId="0" applyFont="1" applyFill="1" applyBorder="1" applyAlignment="1">
      <alignment horizontal="center" vertical="center"/>
    </xf>
    <xf numFmtId="0" fontId="14" fillId="10" borderId="23" xfId="0" applyFont="1" applyFill="1" applyBorder="1" applyAlignment="1">
      <alignment horizontal="center" vertical="center"/>
    </xf>
    <xf numFmtId="0" fontId="13" fillId="14" borderId="35" xfId="0" applyFont="1" applyFill="1" applyBorder="1" applyAlignment="1">
      <alignment horizontal="center" vertical="center"/>
    </xf>
    <xf numFmtId="0" fontId="13" fillId="14" borderId="18" xfId="0" applyFont="1" applyFill="1" applyBorder="1" applyAlignment="1">
      <alignment horizontal="center" vertical="center"/>
    </xf>
    <xf numFmtId="0" fontId="14" fillId="16" borderId="46" xfId="0" applyFont="1" applyFill="1" applyBorder="1" applyAlignment="1">
      <alignment horizontal="center" vertical="center" wrapText="1"/>
    </xf>
    <xf numFmtId="0" fontId="14" fillId="16" borderId="47" xfId="0" applyFont="1" applyFill="1" applyBorder="1" applyAlignment="1">
      <alignment horizontal="center" vertical="center" wrapText="1"/>
    </xf>
    <xf numFmtId="0" fontId="6" fillId="5" borderId="42" xfId="0" applyFont="1" applyFill="1" applyBorder="1" applyAlignment="1">
      <alignment horizontal="center" vertical="center"/>
    </xf>
    <xf numFmtId="0" fontId="6" fillId="5" borderId="43" xfId="0" applyFont="1" applyFill="1" applyBorder="1" applyAlignment="1">
      <alignment horizontal="center" vertical="center"/>
    </xf>
    <xf numFmtId="0" fontId="6" fillId="5" borderId="44" xfId="0" applyFont="1" applyFill="1" applyBorder="1" applyAlignment="1">
      <alignment horizontal="center" vertical="center"/>
    </xf>
    <xf numFmtId="0" fontId="14" fillId="0" borderId="46" xfId="0" applyFont="1" applyBorder="1" applyAlignment="1">
      <alignment horizontal="left" vertical="top"/>
    </xf>
    <xf numFmtId="0" fontId="14" fillId="0" borderId="47" xfId="0" applyFont="1" applyBorder="1" applyAlignment="1">
      <alignment horizontal="left" vertical="top"/>
    </xf>
    <xf numFmtId="0" fontId="6" fillId="19" borderId="48" xfId="0" applyFont="1" applyFill="1" applyBorder="1" applyAlignment="1">
      <alignment horizontal="center" vertical="center"/>
    </xf>
    <xf numFmtId="0" fontId="6" fillId="19" borderId="49" xfId="0" applyFont="1" applyFill="1" applyBorder="1" applyAlignment="1">
      <alignment horizontal="center" vertical="center"/>
    </xf>
    <xf numFmtId="0" fontId="6" fillId="19" borderId="50" xfId="0" applyFont="1" applyFill="1" applyBorder="1" applyAlignment="1">
      <alignment horizontal="center" vertical="center"/>
    </xf>
    <xf numFmtId="0" fontId="14" fillId="3" borderId="45" xfId="0" applyFont="1" applyFill="1" applyBorder="1" applyAlignment="1">
      <alignment horizontal="center" vertical="center" wrapText="1"/>
    </xf>
    <xf numFmtId="0" fontId="14" fillId="3" borderId="22" xfId="0" applyFont="1" applyFill="1" applyBorder="1" applyAlignment="1">
      <alignment horizontal="center" vertical="center" wrapText="1"/>
    </xf>
    <xf numFmtId="0" fontId="14" fillId="16" borderId="25" xfId="0" applyFont="1" applyFill="1" applyBorder="1" applyAlignment="1">
      <alignment horizontal="center" vertical="center"/>
    </xf>
    <xf numFmtId="0" fontId="14" fillId="16" borderId="20" xfId="0" applyFont="1" applyFill="1" applyBorder="1" applyAlignment="1">
      <alignment horizontal="center" vertical="center"/>
    </xf>
    <xf numFmtId="0" fontId="13" fillId="14" borderId="29" xfId="0" applyFont="1" applyFill="1" applyBorder="1" applyAlignment="1">
      <alignment horizontal="left" vertical="center" wrapText="1"/>
    </xf>
    <xf numFmtId="0" fontId="13" fillId="14" borderId="16" xfId="0" applyFont="1" applyFill="1" applyBorder="1" applyAlignment="1">
      <alignment horizontal="left" vertical="center" wrapText="1"/>
    </xf>
    <xf numFmtId="0" fontId="13" fillId="14" borderId="17" xfId="0" applyFont="1" applyFill="1" applyBorder="1" applyAlignment="1">
      <alignment horizontal="left" vertical="center" wrapText="1"/>
    </xf>
    <xf numFmtId="0" fontId="14" fillId="0" borderId="13" xfId="0" applyFont="1" applyBorder="1" applyAlignment="1">
      <alignment horizontal="center" vertical="center" wrapText="1"/>
    </xf>
    <xf numFmtId="0" fontId="38" fillId="9" borderId="52" xfId="0" applyFont="1" applyFill="1" applyBorder="1"/>
    <xf numFmtId="0" fontId="38" fillId="9" borderId="45" xfId="0" applyFont="1" applyFill="1" applyBorder="1"/>
    <xf numFmtId="0" fontId="38" fillId="9" borderId="51" xfId="0" applyFont="1" applyFill="1" applyBorder="1"/>
    <xf numFmtId="0" fontId="14" fillId="6" borderId="18" xfId="0" applyFont="1" applyFill="1" applyBorder="1" applyAlignment="1">
      <alignment horizontal="center" vertical="center" wrapText="1"/>
    </xf>
    <xf numFmtId="0" fontId="5" fillId="8" borderId="19" xfId="0" applyFont="1" applyFill="1" applyBorder="1" applyAlignment="1">
      <alignment horizontal="center" vertical="center" wrapText="1"/>
    </xf>
    <xf numFmtId="0" fontId="14" fillId="6" borderId="3" xfId="0" applyFont="1" applyFill="1" applyBorder="1" applyAlignment="1">
      <alignment horizontal="center" vertical="center" wrapText="1"/>
    </xf>
    <xf numFmtId="0" fontId="14" fillId="6" borderId="4" xfId="0" applyFont="1" applyFill="1" applyBorder="1" applyAlignment="1">
      <alignment horizontal="center" vertical="center" wrapText="1"/>
    </xf>
    <xf numFmtId="0" fontId="2" fillId="0" borderId="39" xfId="0" applyFont="1" applyBorder="1" applyAlignment="1">
      <alignment horizontal="center" vertical="center" wrapText="1"/>
    </xf>
    <xf numFmtId="0" fontId="2" fillId="0" borderId="0" xfId="0" applyFont="1" applyAlignment="1">
      <alignment horizontal="center" vertical="center" wrapText="1"/>
    </xf>
    <xf numFmtId="0" fontId="2" fillId="0" borderId="28" xfId="0" applyFont="1" applyBorder="1" applyAlignment="1">
      <alignment horizontal="center" vertical="center" wrapText="1"/>
    </xf>
    <xf numFmtId="0" fontId="13" fillId="14" borderId="52" xfId="0" applyFont="1" applyFill="1" applyBorder="1" applyAlignment="1">
      <alignment horizontal="left" vertical="center" wrapText="1"/>
    </xf>
    <xf numFmtId="0" fontId="13" fillId="14" borderId="45" xfId="0" applyFont="1" applyFill="1" applyBorder="1" applyAlignment="1">
      <alignment horizontal="left" vertical="center" wrapText="1"/>
    </xf>
    <xf numFmtId="0" fontId="13" fillId="14" borderId="51" xfId="0" applyFont="1" applyFill="1" applyBorder="1" applyAlignment="1">
      <alignment horizontal="left" vertical="center" wrapText="1"/>
    </xf>
    <xf numFmtId="0" fontId="2" fillId="0" borderId="39" xfId="0" applyFont="1" applyBorder="1" applyAlignment="1">
      <alignment horizontal="justify" vertical="center" wrapText="1"/>
    </xf>
    <xf numFmtId="0" fontId="2" fillId="0" borderId="0" xfId="0" applyFont="1" applyAlignment="1">
      <alignment horizontal="justify" vertical="center" wrapText="1"/>
    </xf>
    <xf numFmtId="0" fontId="2" fillId="0" borderId="28" xfId="0" applyFont="1" applyBorder="1" applyAlignment="1">
      <alignment horizontal="justify" vertical="center" wrapText="1"/>
    </xf>
    <xf numFmtId="0" fontId="1" fillId="0" borderId="39" xfId="0" applyFont="1" applyBorder="1" applyAlignment="1">
      <alignment horizontal="center" vertical="center" wrapText="1"/>
    </xf>
    <xf numFmtId="0" fontId="1" fillId="0" borderId="0" xfId="0" applyFont="1" applyAlignment="1">
      <alignment horizontal="center" vertical="center" wrapText="1"/>
    </xf>
    <xf numFmtId="0" fontId="1" fillId="0" borderId="28" xfId="0" applyFont="1" applyBorder="1" applyAlignment="1">
      <alignment horizontal="center" vertical="center" wrapText="1"/>
    </xf>
    <xf numFmtId="0" fontId="6" fillId="0" borderId="39" xfId="0" applyFont="1" applyBorder="1" applyAlignment="1">
      <alignment horizontal="center" vertical="center" wrapText="1"/>
    </xf>
    <xf numFmtId="0" fontId="6" fillId="0" borderId="0" xfId="0" applyFont="1" applyAlignment="1">
      <alignment horizontal="center" vertical="center" wrapText="1"/>
    </xf>
    <xf numFmtId="0" fontId="6" fillId="0" borderId="28" xfId="0" applyFont="1" applyBorder="1" applyAlignment="1">
      <alignment horizontal="center" vertical="center" wrapText="1"/>
    </xf>
    <xf numFmtId="0" fontId="13" fillId="14" borderId="35" xfId="0" applyFont="1" applyFill="1" applyBorder="1" applyAlignment="1">
      <alignment horizontal="center" vertical="center" wrapText="1"/>
    </xf>
    <xf numFmtId="0" fontId="13" fillId="14" borderId="30" xfId="0" applyFont="1" applyFill="1" applyBorder="1" applyAlignment="1">
      <alignment horizontal="center" vertical="center" wrapText="1"/>
    </xf>
    <xf numFmtId="0" fontId="13" fillId="14" borderId="31" xfId="0" applyFont="1" applyFill="1" applyBorder="1" applyAlignment="1">
      <alignment horizontal="center" vertical="center" wrapText="1"/>
    </xf>
    <xf numFmtId="0" fontId="6" fillId="0" borderId="39" xfId="0" applyFont="1" applyBorder="1" applyAlignment="1">
      <alignment horizontal="justify" vertical="center" wrapText="1"/>
    </xf>
    <xf numFmtId="0" fontId="6" fillId="0" borderId="0" xfId="0" applyFont="1" applyAlignment="1">
      <alignment horizontal="justify" vertical="center" wrapText="1"/>
    </xf>
    <xf numFmtId="0" fontId="6" fillId="0" borderId="28" xfId="0" applyFont="1" applyBorder="1" applyAlignment="1">
      <alignment horizontal="justify" vertical="center" wrapText="1"/>
    </xf>
    <xf numFmtId="0" fontId="2" fillId="0" borderId="9" xfId="0" applyFont="1" applyBorder="1" applyAlignment="1">
      <alignment horizontal="center" vertical="center" wrapText="1"/>
    </xf>
    <xf numFmtId="0" fontId="2" fillId="0" borderId="24" xfId="0" applyFont="1" applyBorder="1" applyAlignment="1">
      <alignment horizontal="center" vertical="center" wrapText="1"/>
    </xf>
  </cellXfs>
  <cellStyles count="3">
    <cellStyle name="Moneda" xfId="2" builtinId="4"/>
    <cellStyle name="Normal" xfId="0" builtinId="0"/>
    <cellStyle name="Porcentaje" xfId="1" builtinId="5"/>
  </cellStyles>
  <dxfs count="103">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FFC000"/>
        </patternFill>
      </fill>
    </dxf>
    <dxf>
      <fill>
        <patternFill>
          <bgColor rgb="FFFFFF00"/>
        </patternFill>
      </fill>
    </dxf>
    <dxf>
      <fill>
        <patternFill>
          <bgColor theme="9"/>
        </patternFill>
      </fill>
    </dxf>
    <dxf>
      <fill>
        <patternFill>
          <bgColor rgb="FFFF0000"/>
        </patternFill>
      </fill>
    </dxf>
    <dxf>
      <font>
        <b/>
        <i val="0"/>
      </font>
      <fill>
        <patternFill>
          <bgColor rgb="FFFFFF00"/>
        </patternFill>
      </fill>
    </dxf>
    <dxf>
      <font>
        <b/>
        <i val="0"/>
      </font>
      <fill>
        <patternFill>
          <bgColor rgb="FFFFC000"/>
        </patternFill>
      </fill>
    </dxf>
    <dxf>
      <font>
        <b/>
        <i val="0"/>
        <color auto="1"/>
      </font>
      <fill>
        <patternFill>
          <bgColor rgb="FFFF0000"/>
        </patternFill>
      </fill>
    </dxf>
    <dxf>
      <font>
        <b/>
        <i val="0"/>
      </font>
      <fill>
        <patternFill>
          <bgColor theme="9" tint="-0.24994659260841701"/>
        </patternFill>
      </fill>
    </dxf>
    <dxf>
      <fill>
        <patternFill>
          <bgColor theme="9"/>
        </patternFill>
      </fill>
    </dxf>
    <dxf>
      <fill>
        <patternFill>
          <bgColor rgb="FFFFFF00"/>
        </patternFill>
      </fill>
    </dxf>
    <dxf>
      <fill>
        <patternFill>
          <bgColor rgb="FFFFC000"/>
        </patternFill>
      </fill>
    </dxf>
    <dxf>
      <fill>
        <patternFill>
          <bgColor rgb="FFFF0000"/>
        </patternFill>
      </fill>
    </dxf>
    <dxf>
      <font>
        <b/>
        <i val="0"/>
      </font>
      <fill>
        <patternFill>
          <bgColor theme="9" tint="-0.24994659260841701"/>
        </patternFill>
      </fill>
    </dxf>
    <dxf>
      <font>
        <b/>
        <i val="0"/>
      </font>
      <fill>
        <patternFill>
          <bgColor rgb="FFFFC000"/>
        </patternFill>
      </fill>
    </dxf>
    <dxf>
      <font>
        <b/>
        <i val="0"/>
      </font>
      <fill>
        <patternFill>
          <bgColor rgb="FFFFFF00"/>
        </patternFill>
      </fill>
    </dxf>
    <dxf>
      <font>
        <b/>
        <i val="0"/>
        <color auto="1"/>
      </font>
      <fill>
        <patternFill>
          <bgColor rgb="FFFF0000"/>
        </patternFill>
      </fill>
    </dxf>
    <dxf>
      <font>
        <b/>
        <i val="0"/>
        <color auto="1"/>
      </font>
      <fill>
        <patternFill>
          <bgColor rgb="FFFF0000"/>
        </patternFill>
      </fill>
    </dxf>
    <dxf>
      <font>
        <b/>
        <i val="0"/>
      </font>
      <fill>
        <patternFill>
          <bgColor rgb="FFFFFF00"/>
        </patternFill>
      </fill>
    </dxf>
    <dxf>
      <font>
        <b/>
        <i val="0"/>
      </font>
      <fill>
        <patternFill>
          <bgColor rgb="FFFFC000"/>
        </patternFill>
      </fill>
    </dxf>
    <dxf>
      <font>
        <b/>
        <i val="0"/>
      </font>
      <fill>
        <patternFill>
          <bgColor theme="9" tint="-0.24994659260841701"/>
        </patternFill>
      </fill>
    </dxf>
    <dxf>
      <fill>
        <patternFill>
          <bgColor theme="5" tint="0.79998168889431442"/>
        </patternFill>
      </fill>
    </dxf>
    <dxf>
      <fill>
        <patternFill>
          <bgColor theme="7" tint="0.79998168889431442"/>
        </patternFill>
      </fill>
    </dxf>
    <dxf>
      <fill>
        <patternFill>
          <bgColor theme="4" tint="0.79998168889431442"/>
        </patternFill>
      </fill>
    </dxf>
    <dxf>
      <fill>
        <patternFill>
          <bgColor theme="0" tint="-4.9989318521683403E-2"/>
        </patternFill>
      </fill>
    </dxf>
    <dxf>
      <fill>
        <patternFill>
          <bgColor theme="7" tint="0.79998168889431442"/>
        </patternFill>
      </fill>
    </dxf>
    <dxf>
      <fill>
        <patternFill>
          <bgColor theme="4" tint="0.79998168889431442"/>
        </patternFill>
      </fill>
    </dxf>
    <dxf>
      <fill>
        <patternFill>
          <bgColor theme="0" tint="-4.9989318521683403E-2"/>
        </patternFill>
      </fill>
    </dxf>
    <dxf>
      <fill>
        <patternFill>
          <bgColor theme="5" tint="0.79998168889431442"/>
        </patternFill>
      </fill>
    </dxf>
    <dxf>
      <font>
        <b/>
        <i val="0"/>
      </font>
      <fill>
        <patternFill>
          <bgColor theme="9" tint="-0.24994659260841701"/>
        </patternFill>
      </fill>
    </dxf>
    <dxf>
      <font>
        <b/>
        <i val="0"/>
      </font>
      <fill>
        <patternFill>
          <bgColor rgb="FFFFFF00"/>
        </patternFill>
      </fill>
    </dxf>
    <dxf>
      <font>
        <b/>
        <i val="0"/>
      </font>
      <fill>
        <patternFill>
          <bgColor rgb="FFFFC000"/>
        </patternFill>
      </fill>
    </dxf>
    <dxf>
      <font>
        <b/>
        <i val="0"/>
        <color auto="1"/>
      </font>
      <fill>
        <patternFill>
          <bgColor rgb="FFFF0000"/>
        </patternFill>
      </fill>
    </dxf>
    <dxf>
      <font>
        <b/>
        <i val="0"/>
        <color auto="1"/>
      </font>
      <fill>
        <patternFill>
          <bgColor rgb="FFFF0000"/>
        </patternFill>
      </fill>
    </dxf>
    <dxf>
      <font>
        <b/>
        <i val="0"/>
      </font>
      <fill>
        <patternFill>
          <bgColor rgb="FFFFFF00"/>
        </patternFill>
      </fill>
    </dxf>
    <dxf>
      <font>
        <b/>
        <i val="0"/>
      </font>
      <fill>
        <patternFill>
          <bgColor theme="9" tint="-0.24994659260841701"/>
        </patternFill>
      </fill>
    </dxf>
    <dxf>
      <font>
        <b/>
        <i val="0"/>
      </font>
      <fill>
        <patternFill>
          <bgColor rgb="FFFFC000"/>
        </patternFill>
      </fill>
    </dxf>
    <dxf>
      <fill>
        <patternFill>
          <bgColor theme="7" tint="0.79998168889431442"/>
        </patternFill>
      </fill>
    </dxf>
    <dxf>
      <fill>
        <patternFill>
          <bgColor theme="4" tint="0.79998168889431442"/>
        </patternFill>
      </fill>
    </dxf>
    <dxf>
      <fill>
        <patternFill>
          <bgColor theme="5" tint="0.79998168889431442"/>
        </patternFill>
      </fill>
    </dxf>
    <dxf>
      <fill>
        <patternFill>
          <bgColor theme="0" tint="-4.9989318521683403E-2"/>
        </patternFill>
      </fill>
    </dxf>
    <dxf>
      <fill>
        <patternFill>
          <bgColor theme="0" tint="-4.9989318521683403E-2"/>
        </patternFill>
      </fill>
    </dxf>
    <dxf>
      <fill>
        <patternFill>
          <bgColor theme="4" tint="0.79998168889431442"/>
        </patternFill>
      </fill>
    </dxf>
    <dxf>
      <fill>
        <patternFill>
          <bgColor theme="7" tint="0.79998168889431442"/>
        </patternFill>
      </fill>
    </dxf>
    <dxf>
      <fill>
        <patternFill>
          <bgColor theme="5" tint="0.79998168889431442"/>
        </patternFill>
      </fill>
    </dxf>
    <dxf>
      <font>
        <b/>
        <i val="0"/>
      </font>
      <fill>
        <patternFill>
          <bgColor theme="9" tint="-0.24994659260841701"/>
        </patternFill>
      </fill>
    </dxf>
    <dxf>
      <font>
        <b/>
        <i val="0"/>
      </font>
      <fill>
        <patternFill>
          <bgColor rgb="FFFFC000"/>
        </patternFill>
      </fill>
    </dxf>
    <dxf>
      <font>
        <b/>
        <i val="0"/>
      </font>
      <fill>
        <patternFill>
          <bgColor rgb="FFFFFF00"/>
        </patternFill>
      </fill>
    </dxf>
    <dxf>
      <font>
        <b/>
        <i val="0"/>
        <color auto="1"/>
      </font>
      <fill>
        <patternFill>
          <bgColor rgb="FFFF0000"/>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0" tint="-4.9989318521683403E-2"/>
        </patternFill>
      </fill>
    </dxf>
    <dxf>
      <font>
        <b/>
        <i val="0"/>
      </font>
      <fill>
        <patternFill>
          <bgColor rgb="FFFFFF00"/>
        </patternFill>
      </fill>
    </dxf>
    <dxf>
      <font>
        <b/>
        <i val="0"/>
        <color auto="1"/>
      </font>
      <fill>
        <patternFill>
          <bgColor rgb="FFFF0000"/>
        </patternFill>
      </fill>
    </dxf>
    <dxf>
      <font>
        <b/>
        <i val="0"/>
      </font>
      <fill>
        <patternFill>
          <bgColor theme="9" tint="-0.24994659260841701"/>
        </patternFill>
      </fill>
    </dxf>
    <dxf>
      <font>
        <b/>
        <i val="0"/>
      </font>
      <fill>
        <patternFill>
          <bgColor rgb="FFFFC000"/>
        </patternFill>
      </fill>
    </dxf>
    <dxf>
      <fill>
        <patternFill>
          <bgColor theme="0" tint="-4.9989318521683403E-2"/>
        </patternFill>
      </fill>
    </dxf>
    <dxf>
      <fill>
        <patternFill>
          <bgColor theme="5" tint="0.79998168889431442"/>
        </patternFill>
      </fill>
    </dxf>
    <dxf>
      <fill>
        <patternFill>
          <bgColor theme="7" tint="0.79998168889431442"/>
        </patternFill>
      </fill>
    </dxf>
    <dxf>
      <fill>
        <patternFill>
          <bgColor theme="4" tint="0.79998168889431442"/>
        </patternFill>
      </fill>
    </dxf>
    <dxf>
      <font>
        <b/>
        <i val="0"/>
      </font>
      <fill>
        <patternFill>
          <bgColor theme="9" tint="-0.24994659260841701"/>
        </patternFill>
      </fill>
    </dxf>
    <dxf>
      <font>
        <b/>
        <i val="0"/>
        <color auto="1"/>
      </font>
      <fill>
        <patternFill>
          <bgColor rgb="FFFF0000"/>
        </patternFill>
      </fill>
    </dxf>
    <dxf>
      <font>
        <b/>
        <i val="0"/>
      </font>
      <fill>
        <patternFill>
          <bgColor rgb="FFFFC000"/>
        </patternFill>
      </fill>
    </dxf>
    <dxf>
      <font>
        <b/>
        <i val="0"/>
      </font>
      <fill>
        <patternFill>
          <bgColor rgb="FFFFFF00"/>
        </patternFill>
      </fill>
    </dxf>
    <dxf>
      <font>
        <b/>
        <i val="0"/>
      </font>
      <fill>
        <patternFill>
          <bgColor theme="9" tint="-0.24994659260841701"/>
        </patternFill>
      </fill>
    </dxf>
    <dxf>
      <font>
        <b/>
        <i val="0"/>
        <color auto="1"/>
      </font>
      <fill>
        <patternFill>
          <bgColor rgb="FFFF0000"/>
        </patternFill>
      </fill>
    </dxf>
    <dxf>
      <font>
        <b/>
        <i val="0"/>
      </font>
      <fill>
        <patternFill>
          <bgColor rgb="FFFFC000"/>
        </patternFill>
      </fill>
    </dxf>
    <dxf>
      <font>
        <b/>
        <i val="0"/>
      </font>
      <fill>
        <patternFill>
          <bgColor rgb="FFFFFF00"/>
        </patternFill>
      </fill>
    </dxf>
    <dxf>
      <fill>
        <patternFill>
          <bgColor theme="0" tint="-4.9989318521683403E-2"/>
        </patternFill>
      </fill>
    </dxf>
    <dxf>
      <fill>
        <patternFill>
          <bgColor theme="4" tint="0.79998168889431442"/>
        </patternFill>
      </fill>
    </dxf>
    <dxf>
      <fill>
        <patternFill>
          <bgColor theme="7" tint="0.79998168889431442"/>
        </patternFill>
      </fill>
    </dxf>
    <dxf>
      <fill>
        <patternFill>
          <bgColor theme="5" tint="0.79998168889431442"/>
        </patternFill>
      </fill>
    </dxf>
    <dxf>
      <fill>
        <patternFill>
          <bgColor theme="0" tint="-4.9989318521683403E-2"/>
        </patternFill>
      </fill>
    </dxf>
    <dxf>
      <fill>
        <patternFill>
          <bgColor theme="4" tint="0.79998168889431442"/>
        </patternFill>
      </fill>
    </dxf>
    <dxf>
      <fill>
        <patternFill>
          <bgColor theme="7" tint="0.79998168889431442"/>
        </patternFill>
      </fill>
    </dxf>
    <dxf>
      <fill>
        <patternFill>
          <bgColor theme="5" tint="0.79998168889431442"/>
        </patternFill>
      </fill>
    </dxf>
    <dxf>
      <fill>
        <patternFill>
          <bgColor theme="0" tint="-4.9989318521683403E-2"/>
        </patternFill>
      </fill>
    </dxf>
    <dxf>
      <fill>
        <patternFill>
          <bgColor theme="4" tint="0.79998168889431442"/>
        </patternFill>
      </fill>
    </dxf>
    <dxf>
      <fill>
        <patternFill>
          <bgColor theme="7" tint="0.79998168889431442"/>
        </patternFill>
      </fill>
    </dxf>
    <dxf>
      <fill>
        <patternFill>
          <bgColor theme="5" tint="0.79998168889431442"/>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FF0000"/>
        </patternFill>
      </fill>
    </dxf>
    <dxf>
      <fill>
        <patternFill>
          <bgColor rgb="FFFFFF00"/>
        </patternFill>
      </fill>
    </dxf>
    <dxf>
      <fill>
        <patternFill>
          <bgColor rgb="FFFFC000"/>
        </patternFill>
      </fill>
    </dxf>
    <dxf>
      <fill>
        <patternFill>
          <bgColor theme="9"/>
        </patternFill>
      </fill>
    </dxf>
    <dxf>
      <fill>
        <patternFill>
          <bgColor rgb="FFFF0000"/>
        </patternFill>
      </fill>
    </dxf>
    <dxf>
      <fill>
        <patternFill>
          <bgColor rgb="FFFFC000"/>
        </patternFill>
      </fill>
    </dxf>
    <dxf>
      <fill>
        <patternFill>
          <bgColor rgb="FFFFFF00"/>
        </patternFill>
      </fill>
    </dxf>
    <dxf>
      <fill>
        <patternFill>
          <bgColor theme="9"/>
        </patternFill>
      </fill>
    </dxf>
    <dxf>
      <fill>
        <patternFill>
          <bgColor rgb="FFFF0000"/>
        </patternFill>
      </fill>
    </dxf>
    <dxf>
      <fill>
        <patternFill>
          <bgColor rgb="FFFFC000"/>
        </patternFill>
      </fill>
    </dxf>
    <dxf>
      <fill>
        <patternFill>
          <bgColor rgb="FFFFFF00"/>
        </patternFill>
      </fill>
    </dxf>
    <dxf>
      <fill>
        <patternFill>
          <bgColor theme="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81643</xdr:colOff>
      <xdr:row>10</xdr:row>
      <xdr:rowOff>84531</xdr:rowOff>
    </xdr:from>
    <xdr:to>
      <xdr:col>57</xdr:col>
      <xdr:colOff>48527</xdr:colOff>
      <xdr:row>41</xdr:row>
      <xdr:rowOff>119743</xdr:rowOff>
    </xdr:to>
    <xdr:pic>
      <xdr:nvPicPr>
        <xdr:cNvPr id="2" name="3 Imagen">
          <a:extLst>
            <a:ext uri="{FF2B5EF4-FFF2-40B4-BE49-F238E27FC236}">
              <a16:creationId xmlns:a16="http://schemas.microsoft.com/office/drawing/2014/main" id="{EB1727FD-D1DA-4E91-BBBA-30911F3246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3618" y="1446606"/>
          <a:ext cx="6567709" cy="58168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REGUARD%20ADATA%20HD710%20PRO\.minecraft\RESPALDOS%20MINEDUC%20PC%202\EDAN%20EDUCATIVO%2027042020\ACTUALIZACI&#211;N%202022\ANEXOS%20PROPUESTOS\INFRAESTRUCTURA\anexos%202023\1.%20Ficha%20Evaluacio&#769;n%20Infraestructura%20V5%2009012023.xlsx" TargetMode="External"/><Relationship Id="rId1" Type="http://schemas.openxmlformats.org/officeDocument/2006/relationships/externalLinkPath" Target="file:///D:\REGUARD%20ADATA%20HD710%20PRO\.minecraft\RESPALDOS%20MINEDUC%20PC%202\EDAN%20EDUCATIVO%2027042020\ACTUALIZACI&#211;N%202022\ANEXOS%20PROPUESTOS\INFRAESTRUCTURA\anexos%202023\1.%20Ficha%20Evaluacio&#769;n%20Infraestructura%20V5%200901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as"/>
      <sheetName val="Instructivo"/>
      <sheetName val="Ficha Evaluación"/>
      <sheetName val="Ficha Evaluación (2)"/>
    </sheetNames>
    <sheetDataSet>
      <sheetData sheetId="0">
        <row r="2">
          <cell r="A2" t="str">
            <v>Z1</v>
          </cell>
          <cell r="B2" t="str">
            <v>AZUAY</v>
          </cell>
          <cell r="C2" t="str">
            <v>CENTRO DE EDUCACIÓN INICIAL</v>
          </cell>
          <cell r="D2" t="str">
            <v>AUTOPISTA</v>
          </cell>
          <cell r="E2" t="str">
            <v>FISCAL</v>
          </cell>
          <cell r="F2" t="str">
            <v>ARRIENDO</v>
          </cell>
          <cell r="J2" t="str">
            <v>NO TIENE</v>
          </cell>
          <cell r="K2" t="str">
            <v>NO TIENE</v>
          </cell>
          <cell r="L2" t="str">
            <v>NO TIENE</v>
          </cell>
          <cell r="M2" t="str">
            <v>METÁLICA</v>
          </cell>
          <cell r="N2" t="str">
            <v>ADOBE/TAPIAL</v>
          </cell>
          <cell r="O2" t="str">
            <v>ADOBE/TAPIAL</v>
          </cell>
          <cell r="P2" t="str">
            <v>CAÑA</v>
          </cell>
          <cell r="Q2" t="str">
            <v>MADERA</v>
          </cell>
          <cell r="R2" t="str">
            <v>CONTRAPISO</v>
          </cell>
          <cell r="S2" t="str">
            <v>MADERA</v>
          </cell>
          <cell r="U2" t="str">
            <v>X=0</v>
          </cell>
          <cell r="V2" t="str">
            <v>BUENO</v>
          </cell>
        </row>
        <row r="3">
          <cell r="A3" t="str">
            <v>Z2</v>
          </cell>
          <cell r="B3" t="str">
            <v>BOLÍVAR</v>
          </cell>
          <cell r="C3" t="str">
            <v>ESCUELA DE EDUCACIÓN BÁSICA</v>
          </cell>
          <cell r="D3" t="str">
            <v>AUTOVÍA</v>
          </cell>
          <cell r="E3" t="str">
            <v>FISCOMISIONAL</v>
          </cell>
          <cell r="F3" t="str">
            <v>CESION DE DERECHOS</v>
          </cell>
          <cell r="J3" t="str">
            <v>RECOLECCIÓN DE AGUA LLUVIA</v>
          </cell>
          <cell r="K3" t="str">
            <v>BIODIGESTOR</v>
          </cell>
          <cell r="L3" t="str">
            <v>GENERADOR / MOTOR</v>
          </cell>
          <cell r="M3" t="str">
            <v>HORMIGÓN ARMADO</v>
          </cell>
          <cell r="N3" t="str">
            <v>BLOQUE</v>
          </cell>
          <cell r="O3" t="str">
            <v>BLOQUE</v>
          </cell>
          <cell r="P3" t="str">
            <v>FIBROCEMENTO (ETERNIT)</v>
          </cell>
          <cell r="Q3" t="str">
            <v>METÁLICA</v>
          </cell>
          <cell r="R3" t="str">
            <v>CÉSPED NATURAL</v>
          </cell>
          <cell r="S3" t="str">
            <v>METÁLICA</v>
          </cell>
          <cell r="U3" t="str">
            <v>0&lt;X≤5</v>
          </cell>
          <cell r="V3" t="str">
            <v>REGULAR</v>
          </cell>
        </row>
        <row r="4">
          <cell r="A4" t="str">
            <v>Z3</v>
          </cell>
          <cell r="B4" t="str">
            <v>CAÑAR</v>
          </cell>
          <cell r="C4" t="str">
            <v>COLEGIO DE BACHILLERATO</v>
          </cell>
          <cell r="D4" t="str">
            <v>VÍA RAPIDA</v>
          </cell>
          <cell r="E4" t="str">
            <v>MUNICIPAL</v>
          </cell>
          <cell r="F4" t="str">
            <v>COMODATO</v>
          </cell>
          <cell r="J4" t="str">
            <v>CAMIÓN CISTERNA</v>
          </cell>
          <cell r="K4" t="str">
            <v xml:space="preserve">DESCARGA A CUERPOS DE AGUA </v>
          </cell>
          <cell r="L4" t="str">
            <v>PANEL SOLAR</v>
          </cell>
          <cell r="M4" t="str">
            <v>MADERA</v>
          </cell>
          <cell r="N4" t="str">
            <v>GYPSUM</v>
          </cell>
          <cell r="O4" t="str">
            <v>CERCA VIVA</v>
          </cell>
          <cell r="P4" t="str">
            <v>LOSA DECK</v>
          </cell>
          <cell r="Q4" t="str">
            <v>OTROS</v>
          </cell>
          <cell r="R4" t="str">
            <v>CÉSPED SINTÉTICO</v>
          </cell>
          <cell r="S4" t="str">
            <v>MIXTA</v>
          </cell>
          <cell r="U4" t="str">
            <v>5&lt;X≤10</v>
          </cell>
          <cell r="V4" t="str">
            <v>MALO</v>
          </cell>
        </row>
        <row r="5">
          <cell r="A5" t="str">
            <v>Z4</v>
          </cell>
          <cell r="B5" t="str">
            <v>CARCHI</v>
          </cell>
          <cell r="C5" t="str">
            <v>UNIDAD EDUCATIVA</v>
          </cell>
          <cell r="D5" t="str">
            <v>CARRETERA</v>
          </cell>
          <cell r="E5" t="str">
            <v>PARTICULAR</v>
          </cell>
          <cell r="F5" t="str">
            <v>INVASION</v>
          </cell>
          <cell r="J5" t="str">
            <v>CAPTACIÓN DE RÍO, VERTIENTE, ACEQUIA</v>
          </cell>
          <cell r="K5" t="str">
            <v xml:space="preserve">POZO CIEGO </v>
          </cell>
          <cell r="L5" t="str">
            <v>RED PÚBLICA</v>
          </cell>
          <cell r="M5" t="str">
            <v>OTROS</v>
          </cell>
          <cell r="N5" t="str">
            <v>LADRILLO</v>
          </cell>
          <cell r="O5" t="str">
            <v>LADRILLO</v>
          </cell>
          <cell r="P5" t="str">
            <v>LOSA HORMIGÓN ARMADO</v>
          </cell>
          <cell r="R5" t="str">
            <v>HORMIGÓN ALISADO</v>
          </cell>
          <cell r="U5" t="str">
            <v>10&lt;X≤15</v>
          </cell>
          <cell r="V5" t="str">
            <v>DETERIORO</v>
          </cell>
        </row>
        <row r="6">
          <cell r="A6" t="str">
            <v>Z5</v>
          </cell>
          <cell r="B6" t="str">
            <v>CHIMBORAZO</v>
          </cell>
          <cell r="D6" t="str">
            <v>CAMINOS VECINALES</v>
          </cell>
          <cell r="F6" t="str">
            <v>PROPIO</v>
          </cell>
          <cell r="J6" t="str">
            <v>POZO</v>
          </cell>
          <cell r="K6" t="str">
            <v>POZO SÉPTICO</v>
          </cell>
          <cell r="N6" t="str">
            <v>MADERA</v>
          </cell>
          <cell r="O6" t="str">
            <v>MADERA</v>
          </cell>
          <cell r="P6" t="str">
            <v>POLICARBONATO</v>
          </cell>
          <cell r="R6" t="str">
            <v>TIERRA</v>
          </cell>
          <cell r="U6" t="str">
            <v>15&lt;X≤20</v>
          </cell>
        </row>
        <row r="7">
          <cell r="A7" t="str">
            <v>Z6</v>
          </cell>
          <cell r="B7" t="str">
            <v>COTOPAXI</v>
          </cell>
          <cell r="D7" t="str">
            <v>URBANA</v>
          </cell>
          <cell r="J7" t="str">
            <v>RED PÚBLICA</v>
          </cell>
          <cell r="K7" t="str">
            <v>RED PÚBLICA</v>
          </cell>
          <cell r="N7" t="str">
            <v>PIEDRA</v>
          </cell>
          <cell r="O7" t="str">
            <v>MALLA</v>
          </cell>
          <cell r="P7" t="str">
            <v>PLANCHA METALICA</v>
          </cell>
          <cell r="R7" t="str">
            <v>ADOQUIN</v>
          </cell>
          <cell r="U7" t="str">
            <v>20&lt;X≤25</v>
          </cell>
        </row>
        <row r="8">
          <cell r="A8" t="str">
            <v>Z7</v>
          </cell>
          <cell r="B8" t="str">
            <v>EL ORO</v>
          </cell>
          <cell r="D8" t="str">
            <v>MARÍTIMA</v>
          </cell>
          <cell r="N8" t="str">
            <v>PREFABRICADOS</v>
          </cell>
          <cell r="O8" t="str">
            <v>PIEDRA</v>
          </cell>
          <cell r="P8" t="str">
            <v>STEELPANEL</v>
          </cell>
          <cell r="R8" t="str">
            <v>PIEDRA</v>
          </cell>
          <cell r="U8" t="str">
            <v>25&lt;X≤30</v>
          </cell>
        </row>
        <row r="9">
          <cell r="A9" t="str">
            <v>Z8</v>
          </cell>
          <cell r="B9" t="str">
            <v>ESMERALDAS</v>
          </cell>
          <cell r="D9" t="str">
            <v>PLUVIAL</v>
          </cell>
          <cell r="N9" t="str">
            <v>OTROS</v>
          </cell>
          <cell r="O9" t="str">
            <v>VERJA HIERRO</v>
          </cell>
          <cell r="P9" t="str">
            <v>TEJA</v>
          </cell>
          <cell r="R9" t="str">
            <v>MADERA</v>
          </cell>
          <cell r="U9" t="str">
            <v>30&lt;X≤35</v>
          </cell>
        </row>
        <row r="10">
          <cell r="A10" t="str">
            <v>Z9</v>
          </cell>
          <cell r="B10" t="str">
            <v>GALÁPAGOS</v>
          </cell>
          <cell r="P10" t="str">
            <v>OTROS</v>
          </cell>
          <cell r="R10" t="str">
            <v>ASFALTO</v>
          </cell>
          <cell r="U10" t="str">
            <v>35&lt;X≤40</v>
          </cell>
        </row>
        <row r="11">
          <cell r="B11" t="str">
            <v>GUAYAS</v>
          </cell>
          <cell r="U11" t="str">
            <v>40&lt;X≤45</v>
          </cell>
        </row>
        <row r="12">
          <cell r="B12" t="str">
            <v>IMBABURA</v>
          </cell>
          <cell r="U12" t="str">
            <v>45&lt;X≤50</v>
          </cell>
        </row>
        <row r="13">
          <cell r="B13" t="str">
            <v>LOJA</v>
          </cell>
          <cell r="U13" t="str">
            <v>50&lt;X≤55</v>
          </cell>
        </row>
        <row r="14">
          <cell r="B14" t="str">
            <v>LOS RÍOS</v>
          </cell>
          <cell r="U14" t="str">
            <v>55&lt;X≤60</v>
          </cell>
        </row>
        <row r="15">
          <cell r="B15" t="str">
            <v>MANABÍ</v>
          </cell>
          <cell r="U15" t="str">
            <v>60&lt;X≤65</v>
          </cell>
        </row>
        <row r="16">
          <cell r="B16" t="str">
            <v>MORONA SANTIAGO</v>
          </cell>
          <cell r="U16" t="str">
            <v>65&lt;X≤70</v>
          </cell>
        </row>
        <row r="17">
          <cell r="B17" t="str">
            <v>NAPO</v>
          </cell>
          <cell r="U17" t="str">
            <v>70&lt;X≤75</v>
          </cell>
        </row>
        <row r="18">
          <cell r="B18" t="str">
            <v>ORELLANA</v>
          </cell>
          <cell r="U18" t="str">
            <v>75&lt;X≤80</v>
          </cell>
        </row>
        <row r="19">
          <cell r="B19" t="str">
            <v>PASTAZA</v>
          </cell>
          <cell r="U19" t="str">
            <v>80&lt;X≤85</v>
          </cell>
        </row>
        <row r="20">
          <cell r="B20" t="str">
            <v>PICHINCHA</v>
          </cell>
          <cell r="U20" t="str">
            <v>X&gt;85</v>
          </cell>
        </row>
        <row r="21">
          <cell r="B21" t="str">
            <v>SANTA ELENA</v>
          </cell>
        </row>
        <row r="22">
          <cell r="B22" t="str">
            <v>SANTO DOMINGO DE LOS TSÁCHILAS</v>
          </cell>
        </row>
        <row r="23">
          <cell r="B23" t="str">
            <v>SUCUMBÍOS</v>
          </cell>
        </row>
        <row r="24">
          <cell r="B24" t="str">
            <v>TUNGURAHUA</v>
          </cell>
        </row>
        <row r="25">
          <cell r="B25" t="str">
            <v>ZAMORA CHINCHIPE</v>
          </cell>
        </row>
      </sheetData>
      <sheetData sheetId="1"/>
      <sheetData sheetId="2"/>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EC91FC-49F7-4221-A45A-328AD66E8B90}">
  <dimension ref="A1:X35"/>
  <sheetViews>
    <sheetView zoomScaleNormal="100" workbookViewId="0">
      <selection activeCell="R5" sqref="R5"/>
    </sheetView>
  </sheetViews>
  <sheetFormatPr baseColWidth="10" defaultColWidth="10.7109375" defaultRowHeight="15" x14ac:dyDescent="0.25"/>
  <cols>
    <col min="1" max="1" width="5.5703125" bestFit="1" customWidth="1"/>
    <col min="2" max="2" width="28.85546875" style="14" customWidth="1"/>
    <col min="3" max="3" width="13.85546875" bestFit="1" customWidth="1"/>
    <col min="4" max="4" width="18.5703125" bestFit="1" customWidth="1"/>
    <col min="5" max="5" width="13.85546875" customWidth="1"/>
    <col min="7" max="7" width="22.7109375" bestFit="1" customWidth="1"/>
    <col min="8" max="8" width="14.42578125" bestFit="1" customWidth="1"/>
    <col min="9" max="9" width="23.7109375" bestFit="1" customWidth="1"/>
    <col min="10" max="10" width="21.85546875" bestFit="1" customWidth="1"/>
    <col min="11" max="11" width="20.28515625" bestFit="1" customWidth="1"/>
    <col min="12" max="12" width="18.42578125" bestFit="1" customWidth="1"/>
    <col min="13" max="13" width="14.140625" bestFit="1" customWidth="1"/>
    <col min="14" max="14" width="18.7109375" customWidth="1"/>
    <col min="15" max="15" width="21.28515625" bestFit="1" customWidth="1"/>
    <col min="16" max="16" width="15.5703125" bestFit="1" customWidth="1"/>
    <col min="17" max="17" width="18" bestFit="1" customWidth="1"/>
    <col min="18" max="18" width="18.5703125" bestFit="1" customWidth="1"/>
    <col min="21" max="21" width="10" style="100" bestFit="1" customWidth="1"/>
    <col min="24" max="24" width="4.7109375" style="101" customWidth="1"/>
  </cols>
  <sheetData>
    <row r="1" spans="1:24" x14ac:dyDescent="0.25">
      <c r="A1" s="69" t="s">
        <v>257</v>
      </c>
      <c r="B1" s="70" t="s">
        <v>258</v>
      </c>
      <c r="C1" s="69" t="s">
        <v>259</v>
      </c>
      <c r="D1" s="69" t="s">
        <v>260</v>
      </c>
      <c r="E1" s="69" t="s">
        <v>261</v>
      </c>
      <c r="F1" s="71" t="s">
        <v>262</v>
      </c>
      <c r="G1" s="72" t="s">
        <v>263</v>
      </c>
      <c r="H1" s="70" t="s">
        <v>264</v>
      </c>
      <c r="I1" s="73" t="s">
        <v>185</v>
      </c>
      <c r="J1" s="73" t="s">
        <v>265</v>
      </c>
      <c r="K1" s="73" t="s">
        <v>29</v>
      </c>
      <c r="L1" s="73" t="s">
        <v>266</v>
      </c>
      <c r="M1" s="74" t="s">
        <v>267</v>
      </c>
      <c r="N1" s="74" t="s">
        <v>268</v>
      </c>
      <c r="O1" s="74" t="s">
        <v>251</v>
      </c>
      <c r="P1" s="74" t="s">
        <v>269</v>
      </c>
      <c r="Q1" s="74" t="s">
        <v>250</v>
      </c>
      <c r="R1" s="74" t="s">
        <v>270</v>
      </c>
      <c r="S1" s="70" t="s">
        <v>271</v>
      </c>
      <c r="T1" s="75" t="s">
        <v>272</v>
      </c>
      <c r="U1" s="75" t="s">
        <v>273</v>
      </c>
      <c r="V1" s="75" t="s">
        <v>274</v>
      </c>
      <c r="W1" s="76" t="s">
        <v>275</v>
      </c>
      <c r="X1" s="77"/>
    </row>
    <row r="2" spans="1:24" x14ac:dyDescent="0.25">
      <c r="A2" s="78" t="s">
        <v>190</v>
      </c>
      <c r="B2" s="78" t="s">
        <v>276</v>
      </c>
      <c r="C2" s="79" t="s">
        <v>277</v>
      </c>
      <c r="D2" s="78" t="s">
        <v>278</v>
      </c>
      <c r="E2" s="80" t="s">
        <v>279</v>
      </c>
      <c r="F2" s="81" t="s">
        <v>263</v>
      </c>
      <c r="G2" s="82" t="s">
        <v>187</v>
      </c>
      <c r="H2" s="83" t="s">
        <v>280</v>
      </c>
      <c r="I2" s="84" t="s">
        <v>281</v>
      </c>
      <c r="J2" s="83" t="s">
        <v>282</v>
      </c>
      <c r="K2" s="83" t="s">
        <v>282</v>
      </c>
      <c r="L2" s="83" t="s">
        <v>282</v>
      </c>
      <c r="M2" s="83" t="s">
        <v>283</v>
      </c>
      <c r="N2" s="83" t="s">
        <v>283</v>
      </c>
      <c r="O2" s="83" t="s">
        <v>284</v>
      </c>
      <c r="P2" s="83" t="s">
        <v>222</v>
      </c>
      <c r="Q2" s="83" t="s">
        <v>230</v>
      </c>
      <c r="R2" s="83" t="s">
        <v>285</v>
      </c>
      <c r="S2" s="78" t="s">
        <v>286</v>
      </c>
      <c r="T2" s="85" t="s">
        <v>24</v>
      </c>
      <c r="U2" s="86">
        <v>1</v>
      </c>
      <c r="V2" s="87"/>
      <c r="W2" s="83" t="s">
        <v>19</v>
      </c>
      <c r="X2" s="77"/>
    </row>
    <row r="3" spans="1:24" x14ac:dyDescent="0.25">
      <c r="A3" s="78" t="s">
        <v>287</v>
      </c>
      <c r="B3" s="78" t="s">
        <v>288</v>
      </c>
      <c r="C3" s="79" t="s">
        <v>289</v>
      </c>
      <c r="D3" s="78" t="s">
        <v>290</v>
      </c>
      <c r="E3" s="80" t="s">
        <v>204</v>
      </c>
      <c r="F3" s="81" t="s">
        <v>264</v>
      </c>
      <c r="G3" s="82" t="s">
        <v>291</v>
      </c>
      <c r="H3" s="83" t="s">
        <v>292</v>
      </c>
      <c r="I3" s="84" t="s">
        <v>293</v>
      </c>
      <c r="J3" s="83" t="s">
        <v>294</v>
      </c>
      <c r="K3" s="83" t="s">
        <v>295</v>
      </c>
      <c r="L3" s="83" t="s">
        <v>242</v>
      </c>
      <c r="M3" s="83" t="s">
        <v>296</v>
      </c>
      <c r="N3" s="83" t="s">
        <v>296</v>
      </c>
      <c r="O3" s="83" t="s">
        <v>297</v>
      </c>
      <c r="P3" s="83" t="s">
        <v>230</v>
      </c>
      <c r="Q3" s="83" t="s">
        <v>224</v>
      </c>
      <c r="R3" s="83" t="s">
        <v>298</v>
      </c>
      <c r="S3" s="78" t="s">
        <v>299</v>
      </c>
      <c r="T3" s="88" t="s">
        <v>223</v>
      </c>
      <c r="U3" s="89" t="s">
        <v>300</v>
      </c>
      <c r="V3" s="85" t="s">
        <v>24</v>
      </c>
      <c r="W3" s="83" t="s">
        <v>20</v>
      </c>
      <c r="X3" s="77"/>
    </row>
    <row r="4" spans="1:24" x14ac:dyDescent="0.25">
      <c r="A4" s="78" t="s">
        <v>301</v>
      </c>
      <c r="B4" s="78" t="s">
        <v>302</v>
      </c>
      <c r="C4" s="79" t="s">
        <v>303</v>
      </c>
      <c r="D4" s="78" t="s">
        <v>304</v>
      </c>
      <c r="E4" s="80" t="s">
        <v>305</v>
      </c>
      <c r="F4" s="81" t="s">
        <v>185</v>
      </c>
      <c r="G4" s="83" t="s">
        <v>306</v>
      </c>
      <c r="H4" s="83" t="s">
        <v>307</v>
      </c>
      <c r="I4" s="84" t="s">
        <v>308</v>
      </c>
      <c r="J4" s="83" t="s">
        <v>309</v>
      </c>
      <c r="K4" s="90" t="s">
        <v>310</v>
      </c>
      <c r="L4" s="83" t="s">
        <v>311</v>
      </c>
      <c r="M4" s="83" t="s">
        <v>312</v>
      </c>
      <c r="N4" s="90" t="s">
        <v>313</v>
      </c>
      <c r="O4" s="83" t="s">
        <v>225</v>
      </c>
      <c r="P4" s="83" t="s">
        <v>314</v>
      </c>
      <c r="Q4" s="83" t="s">
        <v>222</v>
      </c>
      <c r="R4" s="83" t="s">
        <v>228</v>
      </c>
      <c r="S4" s="78" t="s">
        <v>315</v>
      </c>
      <c r="T4" s="91" t="s">
        <v>25</v>
      </c>
      <c r="U4" s="92" t="s">
        <v>316</v>
      </c>
      <c r="V4" s="88" t="s">
        <v>223</v>
      </c>
      <c r="W4" s="93"/>
      <c r="X4" s="77"/>
    </row>
    <row r="5" spans="1:24" x14ac:dyDescent="0.25">
      <c r="A5" s="78" t="s">
        <v>317</v>
      </c>
      <c r="B5" s="78" t="s">
        <v>318</v>
      </c>
      <c r="C5" s="79" t="s">
        <v>202</v>
      </c>
      <c r="D5" s="78" t="s">
        <v>239</v>
      </c>
      <c r="E5" s="80" t="s">
        <v>319</v>
      </c>
      <c r="F5" s="93"/>
      <c r="G5" s="93"/>
      <c r="H5" s="93"/>
      <c r="I5" s="84" t="s">
        <v>280</v>
      </c>
      <c r="J5" s="83" t="s">
        <v>320</v>
      </c>
      <c r="K5" s="83" t="s">
        <v>241</v>
      </c>
      <c r="L5" s="83" t="s">
        <v>240</v>
      </c>
      <c r="M5" s="83" t="s">
        <v>232</v>
      </c>
      <c r="N5" s="83" t="s">
        <v>232</v>
      </c>
      <c r="O5" s="83" t="s">
        <v>321</v>
      </c>
      <c r="P5" s="83"/>
      <c r="Q5" s="83" t="s">
        <v>314</v>
      </c>
      <c r="R5" s="94" t="s">
        <v>322</v>
      </c>
      <c r="S5" s="78" t="s">
        <v>227</v>
      </c>
      <c r="T5" s="95" t="s">
        <v>226</v>
      </c>
      <c r="U5" s="96" t="s">
        <v>323</v>
      </c>
      <c r="V5" s="91" t="s">
        <v>25</v>
      </c>
      <c r="W5" s="93"/>
      <c r="X5" s="77"/>
    </row>
    <row r="6" spans="1:24" x14ac:dyDescent="0.25">
      <c r="A6" s="78" t="s">
        <v>324</v>
      </c>
      <c r="B6" s="78" t="s">
        <v>325</v>
      </c>
      <c r="C6" s="79" t="s">
        <v>326</v>
      </c>
      <c r="D6" s="78" t="s">
        <v>327</v>
      </c>
      <c r="E6" s="97"/>
      <c r="F6" s="93"/>
      <c r="G6" s="93"/>
      <c r="H6" s="93"/>
      <c r="I6" s="93"/>
      <c r="J6" s="83" t="s">
        <v>328</v>
      </c>
      <c r="K6" s="83" t="s">
        <v>329</v>
      </c>
      <c r="L6" s="93"/>
      <c r="M6" s="83" t="s">
        <v>222</v>
      </c>
      <c r="N6" s="83" t="s">
        <v>222</v>
      </c>
      <c r="O6" s="83" t="s">
        <v>330</v>
      </c>
      <c r="P6" s="93"/>
      <c r="Q6" s="93"/>
      <c r="R6" s="83" t="s">
        <v>331</v>
      </c>
      <c r="S6" s="78" t="s">
        <v>229</v>
      </c>
      <c r="T6" s="93"/>
      <c r="U6" s="98"/>
      <c r="V6" s="95" t="s">
        <v>226</v>
      </c>
      <c r="W6" s="93"/>
      <c r="X6" s="93"/>
    </row>
    <row r="7" spans="1:24" x14ac:dyDescent="0.25">
      <c r="A7" s="78" t="s">
        <v>332</v>
      </c>
      <c r="B7" s="78" t="s">
        <v>333</v>
      </c>
      <c r="C7" s="79" t="s">
        <v>334</v>
      </c>
      <c r="D7" s="78" t="s">
        <v>335</v>
      </c>
      <c r="E7" s="97"/>
      <c r="F7" s="93"/>
      <c r="G7" s="93"/>
      <c r="H7" s="93"/>
      <c r="I7" s="93"/>
      <c r="J7" s="83" t="s">
        <v>240</v>
      </c>
      <c r="K7" s="83" t="s">
        <v>240</v>
      </c>
      <c r="L7" s="93"/>
      <c r="M7" s="83" t="s">
        <v>336</v>
      </c>
      <c r="N7" s="83" t="s">
        <v>337</v>
      </c>
      <c r="O7" s="83" t="s">
        <v>338</v>
      </c>
      <c r="P7" s="93"/>
      <c r="Q7" s="93"/>
      <c r="R7" s="83" t="s">
        <v>339</v>
      </c>
      <c r="S7" s="78" t="s">
        <v>231</v>
      </c>
      <c r="T7" s="93"/>
      <c r="U7" s="98"/>
      <c r="V7" s="93"/>
      <c r="W7" s="93"/>
      <c r="X7" s="93"/>
    </row>
    <row r="8" spans="1:24" x14ac:dyDescent="0.25">
      <c r="A8" s="78" t="s">
        <v>340</v>
      </c>
      <c r="B8" s="78" t="s">
        <v>341</v>
      </c>
      <c r="C8" s="97"/>
      <c r="D8" s="78" t="s">
        <v>342</v>
      </c>
      <c r="E8" s="97"/>
      <c r="F8" s="93"/>
      <c r="G8" s="93"/>
      <c r="H8" s="93"/>
      <c r="I8" s="93"/>
      <c r="J8" s="93"/>
      <c r="K8" s="93"/>
      <c r="L8" s="93"/>
      <c r="M8" s="83" t="s">
        <v>343</v>
      </c>
      <c r="N8" s="83" t="s">
        <v>336</v>
      </c>
      <c r="O8" s="83" t="s">
        <v>344</v>
      </c>
      <c r="P8" s="93"/>
      <c r="Q8" s="93"/>
      <c r="R8" s="83" t="s">
        <v>336</v>
      </c>
      <c r="S8" s="78" t="s">
        <v>345</v>
      </c>
      <c r="T8" s="98"/>
      <c r="U8" s="77"/>
      <c r="V8" s="98"/>
      <c r="W8" s="93"/>
      <c r="X8" s="93"/>
    </row>
    <row r="9" spans="1:24" x14ac:dyDescent="0.25">
      <c r="A9" s="78" t="s">
        <v>346</v>
      </c>
      <c r="B9" s="78" t="s">
        <v>347</v>
      </c>
      <c r="C9" s="97"/>
      <c r="D9" s="78" t="s">
        <v>348</v>
      </c>
      <c r="E9" s="97"/>
      <c r="F9" s="93"/>
      <c r="G9" s="93"/>
      <c r="H9" s="93"/>
      <c r="I9" s="93"/>
      <c r="J9" s="93"/>
      <c r="K9" s="93"/>
      <c r="L9" s="93"/>
      <c r="M9" s="83" t="s">
        <v>314</v>
      </c>
      <c r="N9" s="83" t="s">
        <v>349</v>
      </c>
      <c r="O9" s="83" t="s">
        <v>350</v>
      </c>
      <c r="P9" s="93"/>
      <c r="Q9" s="93"/>
      <c r="R9" s="83" t="s">
        <v>222</v>
      </c>
      <c r="S9" s="78" t="s">
        <v>351</v>
      </c>
      <c r="T9" s="93"/>
      <c r="U9" s="98"/>
      <c r="V9" s="93"/>
      <c r="W9" s="93"/>
      <c r="X9" s="77"/>
    </row>
    <row r="10" spans="1:24" x14ac:dyDescent="0.25">
      <c r="A10" s="78" t="s">
        <v>352</v>
      </c>
      <c r="B10" s="78" t="s">
        <v>353</v>
      </c>
      <c r="C10" s="97"/>
      <c r="D10" s="97"/>
      <c r="E10" s="97"/>
      <c r="F10" s="93"/>
      <c r="G10" s="93"/>
      <c r="H10" s="93"/>
      <c r="I10" s="93"/>
      <c r="J10" s="93"/>
      <c r="K10" s="93"/>
      <c r="L10" s="93"/>
      <c r="M10" s="93"/>
      <c r="N10" s="99"/>
      <c r="O10" s="83" t="s">
        <v>314</v>
      </c>
      <c r="P10" s="93"/>
      <c r="Q10" s="93"/>
      <c r="R10" s="83" t="s">
        <v>354</v>
      </c>
      <c r="S10" s="78" t="s">
        <v>355</v>
      </c>
      <c r="T10" s="93"/>
      <c r="U10" s="98"/>
      <c r="V10" s="93"/>
      <c r="W10" s="93"/>
      <c r="X10" s="77"/>
    </row>
    <row r="11" spans="1:24" x14ac:dyDescent="0.25">
      <c r="A11" s="93"/>
      <c r="B11" s="78" t="s">
        <v>356</v>
      </c>
      <c r="C11" s="93"/>
      <c r="D11" s="93"/>
      <c r="E11" s="93"/>
      <c r="F11" s="93"/>
      <c r="G11" s="93"/>
      <c r="H11" s="93"/>
      <c r="I11" s="93"/>
      <c r="J11" s="93"/>
      <c r="K11" s="93"/>
      <c r="L11" s="93"/>
      <c r="M11" s="93"/>
      <c r="N11" s="93"/>
      <c r="O11" s="93"/>
      <c r="P11" s="93"/>
      <c r="Q11" s="93"/>
      <c r="R11" s="93"/>
      <c r="S11" s="78" t="s">
        <v>357</v>
      </c>
      <c r="T11" s="93"/>
      <c r="U11" s="98"/>
      <c r="V11" s="93"/>
      <c r="W11" s="93"/>
      <c r="X11" s="77"/>
    </row>
    <row r="12" spans="1:24" x14ac:dyDescent="0.25">
      <c r="A12" s="93"/>
      <c r="B12" s="78" t="s">
        <v>358</v>
      </c>
      <c r="C12" s="93"/>
      <c r="D12" s="93"/>
      <c r="E12" s="93"/>
      <c r="F12" s="93"/>
      <c r="G12" s="93"/>
      <c r="H12" s="93"/>
      <c r="I12" s="93"/>
      <c r="J12" s="93"/>
      <c r="K12" s="93"/>
      <c r="L12" s="93"/>
      <c r="M12" s="93"/>
      <c r="N12" s="93"/>
      <c r="O12" s="93"/>
      <c r="P12" s="93"/>
      <c r="Q12" s="93"/>
      <c r="R12" s="93"/>
      <c r="S12" s="78" t="s">
        <v>359</v>
      </c>
      <c r="T12" s="93"/>
      <c r="U12" s="98"/>
      <c r="V12" s="93"/>
      <c r="W12" s="93"/>
      <c r="X12" s="77"/>
    </row>
    <row r="13" spans="1:24" x14ac:dyDescent="0.25">
      <c r="A13" s="93"/>
      <c r="B13" s="78" t="s">
        <v>360</v>
      </c>
      <c r="C13" s="93"/>
      <c r="D13" s="93"/>
      <c r="E13" s="93"/>
      <c r="F13" s="93"/>
      <c r="G13" s="93"/>
      <c r="H13" s="93"/>
      <c r="I13" s="93"/>
      <c r="J13" s="93"/>
      <c r="K13" s="93"/>
      <c r="L13" s="93"/>
      <c r="M13" s="93"/>
      <c r="N13" s="93"/>
      <c r="O13" s="93"/>
      <c r="P13" s="93"/>
      <c r="Q13" s="93"/>
      <c r="R13" s="93"/>
      <c r="S13" s="78" t="s">
        <v>361</v>
      </c>
      <c r="T13" s="98"/>
      <c r="U13" s="77"/>
      <c r="V13" s="98"/>
      <c r="W13" s="93"/>
      <c r="X13" s="93"/>
    </row>
    <row r="14" spans="1:24" x14ac:dyDescent="0.25">
      <c r="A14" s="93"/>
      <c r="B14" s="78" t="s">
        <v>362</v>
      </c>
      <c r="C14" s="93"/>
      <c r="D14" s="93"/>
      <c r="E14" s="93"/>
      <c r="F14" s="93"/>
      <c r="G14" s="93"/>
      <c r="H14" s="93"/>
      <c r="I14" s="93"/>
      <c r="J14" s="93"/>
      <c r="K14" s="93"/>
      <c r="L14" s="93"/>
      <c r="M14" s="93"/>
      <c r="N14" s="93"/>
      <c r="O14" s="93"/>
      <c r="P14" s="93"/>
      <c r="Q14" s="93"/>
      <c r="R14" s="93"/>
      <c r="S14" s="78" t="s">
        <v>363</v>
      </c>
      <c r="T14" s="93"/>
      <c r="U14" s="98"/>
      <c r="V14" s="93"/>
      <c r="W14" s="93"/>
      <c r="X14" s="77"/>
    </row>
    <row r="15" spans="1:24" x14ac:dyDescent="0.25">
      <c r="A15" s="93"/>
      <c r="B15" s="78" t="s">
        <v>364</v>
      </c>
      <c r="C15" s="93"/>
      <c r="D15" s="93"/>
      <c r="E15" s="93"/>
      <c r="F15" s="93"/>
      <c r="G15" s="93"/>
      <c r="H15" s="93"/>
      <c r="I15" s="93"/>
      <c r="J15" s="93"/>
      <c r="K15" s="93"/>
      <c r="L15" s="93"/>
      <c r="M15" s="93"/>
      <c r="N15" s="93"/>
      <c r="O15" s="93"/>
      <c r="P15" s="93"/>
      <c r="Q15" s="93"/>
      <c r="R15" s="93"/>
      <c r="S15" s="78" t="s">
        <v>221</v>
      </c>
      <c r="T15" s="98"/>
      <c r="U15" s="77"/>
      <c r="V15" s="98"/>
      <c r="W15" s="93"/>
      <c r="X15" s="93"/>
    </row>
    <row r="16" spans="1:24" x14ac:dyDescent="0.25">
      <c r="A16" s="93"/>
      <c r="B16" s="78" t="s">
        <v>365</v>
      </c>
      <c r="C16" s="93"/>
      <c r="D16" s="93"/>
      <c r="E16" s="93"/>
      <c r="F16" s="93"/>
      <c r="G16" s="93"/>
      <c r="H16" s="93"/>
      <c r="I16" s="93"/>
      <c r="J16" s="93"/>
      <c r="K16" s="93"/>
      <c r="L16" s="93"/>
      <c r="M16" s="93"/>
      <c r="N16" s="93"/>
      <c r="O16" s="93"/>
      <c r="P16" s="93"/>
      <c r="Q16" s="93"/>
      <c r="R16" s="93"/>
      <c r="S16" s="78" t="s">
        <v>366</v>
      </c>
      <c r="T16" s="98"/>
      <c r="U16" s="77"/>
      <c r="V16" s="98"/>
      <c r="W16" s="93"/>
      <c r="X16" s="93"/>
    </row>
    <row r="17" spans="1:24" x14ac:dyDescent="0.25">
      <c r="A17" s="93"/>
      <c r="B17" s="78" t="s">
        <v>367</v>
      </c>
      <c r="C17" s="93"/>
      <c r="D17" s="93"/>
      <c r="E17" s="93"/>
      <c r="F17" s="93"/>
      <c r="G17" s="93"/>
      <c r="H17" s="93"/>
      <c r="I17" s="93"/>
      <c r="J17" s="93"/>
      <c r="K17" s="93"/>
      <c r="L17" s="93"/>
      <c r="M17" s="93"/>
      <c r="N17" s="93"/>
      <c r="O17" s="93"/>
      <c r="P17" s="93"/>
      <c r="Q17" s="93"/>
      <c r="R17" s="93"/>
      <c r="S17" s="78" t="s">
        <v>368</v>
      </c>
      <c r="T17" s="98"/>
      <c r="U17" s="77"/>
      <c r="V17" s="98"/>
      <c r="W17" s="93"/>
      <c r="X17" s="93"/>
    </row>
    <row r="18" spans="1:24" x14ac:dyDescent="0.25">
      <c r="A18" s="93"/>
      <c r="B18" s="78" t="s">
        <v>369</v>
      </c>
      <c r="C18" s="93"/>
      <c r="D18" s="93"/>
      <c r="E18" s="93"/>
      <c r="F18" s="93"/>
      <c r="G18" s="93"/>
      <c r="H18" s="93"/>
      <c r="I18" s="93"/>
      <c r="J18" s="93"/>
      <c r="K18" s="93"/>
      <c r="L18" s="93"/>
      <c r="M18" s="93"/>
      <c r="N18" s="93"/>
      <c r="O18" s="93"/>
      <c r="P18" s="93"/>
      <c r="Q18" s="93"/>
      <c r="R18" s="93"/>
      <c r="S18" s="78" t="s">
        <v>370</v>
      </c>
      <c r="T18" s="98"/>
      <c r="U18" s="77"/>
      <c r="V18" s="98"/>
      <c r="W18" s="93"/>
      <c r="X18" s="93"/>
    </row>
    <row r="19" spans="1:24" x14ac:dyDescent="0.25">
      <c r="A19" s="93"/>
      <c r="B19" s="78" t="s">
        <v>371</v>
      </c>
      <c r="C19" s="93"/>
      <c r="D19" s="93"/>
      <c r="E19" s="93"/>
      <c r="F19" s="93"/>
      <c r="G19" s="93"/>
      <c r="H19" s="93"/>
      <c r="I19" s="93"/>
      <c r="J19" s="93"/>
      <c r="K19" s="93"/>
      <c r="L19" s="93"/>
      <c r="M19" s="93"/>
      <c r="N19" s="93"/>
      <c r="O19" s="93"/>
      <c r="P19" s="93"/>
      <c r="Q19" s="93"/>
      <c r="R19" s="93"/>
      <c r="S19" s="78" t="s">
        <v>372</v>
      </c>
      <c r="T19" s="98"/>
      <c r="U19" s="77"/>
      <c r="V19" s="98"/>
      <c r="W19" s="93"/>
      <c r="X19" s="93"/>
    </row>
    <row r="20" spans="1:24" x14ac:dyDescent="0.25">
      <c r="A20" s="93"/>
      <c r="B20" s="78" t="s">
        <v>373</v>
      </c>
      <c r="C20" s="93"/>
      <c r="D20" s="93"/>
      <c r="E20" s="93"/>
      <c r="F20" s="93"/>
      <c r="G20" s="93"/>
      <c r="H20" s="93"/>
      <c r="I20" s="93"/>
      <c r="J20" s="93"/>
      <c r="K20" s="93"/>
      <c r="L20" s="93"/>
      <c r="M20" s="93"/>
      <c r="N20" s="93"/>
      <c r="O20" s="93"/>
      <c r="P20" s="93"/>
      <c r="Q20" s="93"/>
      <c r="R20" s="93"/>
      <c r="S20" s="78" t="s">
        <v>374</v>
      </c>
      <c r="T20" s="98"/>
      <c r="U20" s="77"/>
      <c r="V20" s="98"/>
      <c r="W20" s="93"/>
      <c r="X20" s="93"/>
    </row>
    <row r="21" spans="1:24" x14ac:dyDescent="0.25">
      <c r="A21" s="93"/>
      <c r="B21" s="78" t="s">
        <v>375</v>
      </c>
      <c r="C21" s="93"/>
      <c r="D21" s="93"/>
      <c r="E21" s="93"/>
      <c r="F21" s="93"/>
      <c r="G21" s="93"/>
      <c r="H21" s="93"/>
      <c r="I21" s="93"/>
      <c r="J21" s="93"/>
      <c r="K21" s="93"/>
      <c r="L21" s="93"/>
      <c r="M21" s="93"/>
      <c r="N21" s="93"/>
      <c r="O21" s="93"/>
      <c r="P21" s="93"/>
      <c r="Q21" s="93"/>
      <c r="R21" s="93"/>
      <c r="S21" s="93"/>
      <c r="T21" s="98"/>
      <c r="U21" s="77"/>
      <c r="V21" s="98"/>
      <c r="W21" s="93"/>
      <c r="X21" s="93"/>
    </row>
    <row r="22" spans="1:24" x14ac:dyDescent="0.25">
      <c r="A22" s="93"/>
      <c r="B22" s="78" t="s">
        <v>192</v>
      </c>
      <c r="C22" s="93"/>
      <c r="D22" s="93"/>
      <c r="E22" s="93"/>
      <c r="F22" s="93"/>
      <c r="G22" s="93"/>
      <c r="H22" s="93"/>
      <c r="I22" s="93"/>
      <c r="J22" s="93"/>
      <c r="K22" s="93"/>
      <c r="L22" s="93"/>
      <c r="M22" s="93"/>
      <c r="N22" s="93"/>
      <c r="O22" s="93"/>
      <c r="P22" s="93"/>
      <c r="Q22" s="93"/>
      <c r="R22" s="93"/>
      <c r="S22" s="93"/>
      <c r="T22" s="93"/>
      <c r="U22" s="98"/>
      <c r="V22" s="93"/>
      <c r="W22" s="93"/>
      <c r="X22" s="77"/>
    </row>
    <row r="23" spans="1:24" x14ac:dyDescent="0.25">
      <c r="A23" s="93"/>
      <c r="B23" s="78" t="s">
        <v>376</v>
      </c>
      <c r="C23" s="93"/>
      <c r="D23" s="93"/>
      <c r="E23" s="93"/>
      <c r="F23" s="93"/>
      <c r="G23" s="93"/>
      <c r="H23" s="93"/>
      <c r="I23" s="93"/>
      <c r="J23" s="93"/>
      <c r="K23" s="93"/>
      <c r="L23" s="93"/>
      <c r="M23" s="93"/>
      <c r="N23" s="93"/>
      <c r="O23" s="93"/>
      <c r="P23" s="93"/>
      <c r="Q23" s="93"/>
      <c r="R23" s="93"/>
      <c r="S23" s="93"/>
      <c r="T23" s="93"/>
      <c r="U23" s="98"/>
      <c r="V23" s="93"/>
      <c r="W23" s="93"/>
      <c r="X23" s="77"/>
    </row>
    <row r="24" spans="1:24" x14ac:dyDescent="0.25">
      <c r="A24" s="93"/>
      <c r="B24" s="78" t="s">
        <v>377</v>
      </c>
      <c r="C24" s="93"/>
      <c r="D24" s="93"/>
      <c r="E24" s="93"/>
      <c r="F24" s="93"/>
      <c r="G24" s="93"/>
      <c r="H24" s="93"/>
      <c r="I24" s="93"/>
      <c r="J24" s="93"/>
      <c r="K24" s="93"/>
      <c r="L24" s="93"/>
      <c r="M24" s="93"/>
      <c r="N24" s="93"/>
      <c r="O24" s="93"/>
      <c r="P24" s="93"/>
      <c r="Q24" s="93"/>
      <c r="R24" s="93"/>
      <c r="S24" s="93"/>
      <c r="T24" s="93"/>
      <c r="U24" s="98"/>
      <c r="V24" s="93"/>
      <c r="W24" s="93"/>
      <c r="X24" s="77"/>
    </row>
    <row r="25" spans="1:24" x14ac:dyDescent="0.25">
      <c r="A25" s="93"/>
      <c r="B25" s="78" t="s">
        <v>378</v>
      </c>
      <c r="C25" s="93"/>
      <c r="D25" s="93"/>
      <c r="E25" s="93"/>
      <c r="F25" s="93"/>
      <c r="G25" s="93"/>
      <c r="H25" s="93"/>
      <c r="I25" s="93"/>
      <c r="J25" s="93"/>
      <c r="K25" s="93"/>
      <c r="L25" s="93"/>
      <c r="M25" s="93"/>
      <c r="N25" s="93"/>
      <c r="O25" s="93"/>
      <c r="P25" s="93"/>
      <c r="Q25" s="93"/>
      <c r="R25" s="93"/>
      <c r="S25" s="93"/>
      <c r="T25" s="93"/>
      <c r="U25" s="98"/>
      <c r="V25" s="93"/>
      <c r="W25" s="93"/>
      <c r="X25" s="77"/>
    </row>
    <row r="26" spans="1:24" x14ac:dyDescent="0.25">
      <c r="A26" s="93"/>
      <c r="B26" s="97"/>
      <c r="C26" s="93"/>
      <c r="D26" s="93"/>
      <c r="E26" s="93"/>
      <c r="F26" s="93"/>
      <c r="G26" s="93"/>
      <c r="H26" s="93"/>
      <c r="I26" s="93"/>
      <c r="J26" s="93"/>
      <c r="K26" s="93"/>
      <c r="L26" s="93"/>
      <c r="M26" s="93"/>
      <c r="N26" s="93"/>
      <c r="O26" s="93"/>
      <c r="P26" s="93"/>
      <c r="Q26" s="93"/>
      <c r="R26" s="93"/>
      <c r="S26" s="93"/>
      <c r="T26" s="93"/>
      <c r="U26" s="98"/>
      <c r="V26" s="93"/>
      <c r="W26" s="93"/>
      <c r="X26" s="77"/>
    </row>
    <row r="27" spans="1:24" x14ac:dyDescent="0.25">
      <c r="A27" s="93"/>
      <c r="B27" s="97"/>
      <c r="C27" s="93"/>
      <c r="D27" s="93"/>
      <c r="E27" s="93"/>
      <c r="F27" s="93"/>
      <c r="G27" s="93"/>
      <c r="H27" s="93"/>
      <c r="I27" s="93"/>
      <c r="J27" s="93"/>
      <c r="K27" s="93"/>
      <c r="L27" s="93"/>
      <c r="M27" s="93"/>
      <c r="N27" s="93"/>
      <c r="O27" s="93"/>
      <c r="P27" s="93"/>
      <c r="Q27" s="93"/>
      <c r="R27" s="93"/>
      <c r="S27" s="93"/>
      <c r="T27" s="93"/>
      <c r="U27" s="98"/>
      <c r="V27" s="93"/>
      <c r="W27" s="93"/>
      <c r="X27" s="77"/>
    </row>
    <row r="28" spans="1:24" x14ac:dyDescent="0.25">
      <c r="A28" s="93"/>
      <c r="B28" s="97"/>
      <c r="C28" s="93"/>
      <c r="D28" s="93"/>
      <c r="E28" s="93"/>
      <c r="F28" s="93"/>
      <c r="G28" s="93"/>
      <c r="H28" s="93"/>
      <c r="I28" s="93"/>
      <c r="J28" s="93"/>
      <c r="K28" s="93"/>
      <c r="L28" s="93"/>
      <c r="M28" s="93"/>
      <c r="N28" s="93"/>
      <c r="O28" s="93"/>
      <c r="P28" s="93"/>
      <c r="Q28" s="93"/>
      <c r="R28" s="93"/>
      <c r="S28" s="93"/>
      <c r="T28" s="93"/>
      <c r="U28" s="98"/>
      <c r="V28" s="93"/>
      <c r="W28" s="93"/>
      <c r="X28" s="77"/>
    </row>
    <row r="29" spans="1:24" x14ac:dyDescent="0.25">
      <c r="A29" s="93"/>
      <c r="B29" s="97"/>
      <c r="C29" s="93"/>
      <c r="D29" s="93"/>
      <c r="E29" s="93"/>
      <c r="F29" s="93"/>
      <c r="G29" s="93"/>
      <c r="H29" s="93"/>
      <c r="I29" s="93"/>
      <c r="J29" s="93"/>
      <c r="K29" s="93"/>
      <c r="L29" s="93"/>
      <c r="M29" s="93"/>
      <c r="N29" s="93"/>
      <c r="O29" s="93"/>
      <c r="P29" s="93"/>
      <c r="Q29" s="93"/>
      <c r="R29" s="93"/>
      <c r="S29" s="93"/>
      <c r="T29" s="93"/>
      <c r="U29" s="98"/>
      <c r="V29" s="93"/>
      <c r="W29" s="93"/>
      <c r="X29" s="77"/>
    </row>
    <row r="30" spans="1:24" x14ac:dyDescent="0.25">
      <c r="K30" s="93"/>
      <c r="M30" s="93"/>
      <c r="O30" s="93"/>
      <c r="R30" s="93"/>
    </row>
    <row r="31" spans="1:24" x14ac:dyDescent="0.25">
      <c r="R31" s="93"/>
    </row>
    <row r="32" spans="1:24" x14ac:dyDescent="0.25">
      <c r="R32" s="93"/>
    </row>
    <row r="33" spans="18:18" x14ac:dyDescent="0.25">
      <c r="R33" s="93"/>
    </row>
    <row r="34" spans="18:18" x14ac:dyDescent="0.25">
      <c r="R34" s="93"/>
    </row>
    <row r="35" spans="18:18" x14ac:dyDescent="0.25">
      <c r="R35" s="93"/>
    </row>
  </sheetData>
  <sheetProtection algorithmName="SHA-512" hashValue="S1PcXK1KcQJS1e0Ha5SFgiQR25O486x/umcVlCb7hzPL09ZoPL/vkpgP6wWeGpheTh7IzR4wCvMMOC6dOfphrg==" saltValue="ItqukcUwRdAIcLGq5kJgug=="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F5F32D-1F9C-49F5-AE92-4C13ADE4B73E}">
  <sheetPr>
    <tabColor theme="9" tint="-0.499984740745262"/>
  </sheetPr>
  <dimension ref="A1:H27"/>
  <sheetViews>
    <sheetView view="pageBreakPreview" topLeftCell="A25" zoomScale="70" zoomScaleNormal="100" zoomScaleSheetLayoutView="70" workbookViewId="0">
      <selection activeCell="A24" sqref="A24"/>
    </sheetView>
  </sheetViews>
  <sheetFormatPr baseColWidth="10" defaultColWidth="11.5703125" defaultRowHeight="15" x14ac:dyDescent="0.25"/>
  <cols>
    <col min="1" max="1" width="3.85546875" style="132" customWidth="1"/>
    <col min="2" max="2" width="25.28515625" style="132" customWidth="1"/>
    <col min="3" max="3" width="37.42578125" style="132" bestFit="1" customWidth="1"/>
    <col min="4" max="4" width="19" style="14" customWidth="1"/>
    <col min="5" max="5" width="21.28515625" style="14" bestFit="1" customWidth="1"/>
    <col min="6" max="6" width="18" style="14" customWidth="1"/>
    <col min="7" max="7" width="18" style="132" customWidth="1"/>
    <col min="8" max="8" width="3.85546875" style="132" customWidth="1"/>
    <col min="9" max="16384" width="11.5703125" style="132"/>
  </cols>
  <sheetData>
    <row r="1" spans="1:8" x14ac:dyDescent="0.25">
      <c r="A1" s="131"/>
      <c r="B1" s="131"/>
      <c r="C1" s="131"/>
      <c r="D1" s="131"/>
      <c r="E1" s="131"/>
      <c r="F1" s="131"/>
      <c r="G1" s="131"/>
      <c r="H1" s="131"/>
    </row>
    <row r="2" spans="1:8" ht="15.75" thickBot="1" x14ac:dyDescent="0.3">
      <c r="A2" s="131"/>
      <c r="B2" s="231" t="s">
        <v>71</v>
      </c>
      <c r="C2" s="231"/>
      <c r="D2" s="231"/>
      <c r="E2" s="231"/>
      <c r="F2" s="231"/>
      <c r="G2" s="231"/>
      <c r="H2" s="131"/>
    </row>
    <row r="3" spans="1:8" ht="15.75" thickBot="1" x14ac:dyDescent="0.3">
      <c r="A3" s="131"/>
      <c r="B3" s="232" t="s">
        <v>72</v>
      </c>
      <c r="C3" s="233"/>
      <c r="D3" s="233"/>
      <c r="E3" s="233"/>
      <c r="F3" s="233"/>
      <c r="G3" s="234"/>
      <c r="H3" s="131"/>
    </row>
    <row r="4" spans="1:8" s="3" customFormat="1" ht="25.15" customHeight="1" x14ac:dyDescent="0.25">
      <c r="A4" s="5"/>
      <c r="B4" s="17" t="s">
        <v>7</v>
      </c>
      <c r="C4" s="103"/>
      <c r="D4" s="18" t="s">
        <v>8</v>
      </c>
      <c r="E4" s="103"/>
      <c r="F4" s="18" t="s">
        <v>9</v>
      </c>
      <c r="G4" s="127"/>
      <c r="H4" s="5"/>
    </row>
    <row r="5" spans="1:8" s="3" customFormat="1" ht="25.15" customHeight="1" thickBot="1" x14ac:dyDescent="0.3">
      <c r="A5" s="5"/>
      <c r="B5" s="56" t="s">
        <v>61</v>
      </c>
      <c r="C5" s="235"/>
      <c r="D5" s="235"/>
      <c r="E5" s="235"/>
      <c r="F5" s="235"/>
      <c r="G5" s="236"/>
      <c r="H5" s="5"/>
    </row>
    <row r="6" spans="1:8" s="3" customFormat="1" ht="25.15" customHeight="1" x14ac:dyDescent="0.25">
      <c r="A6" s="5"/>
      <c r="B6" s="237" t="s">
        <v>37</v>
      </c>
      <c r="C6" s="115" t="s">
        <v>15</v>
      </c>
      <c r="D6" s="229"/>
      <c r="E6" s="229"/>
      <c r="F6" s="229"/>
      <c r="G6" s="230"/>
      <c r="H6" s="5"/>
    </row>
    <row r="7" spans="1:8" s="3" customFormat="1" ht="25.15" customHeight="1" x14ac:dyDescent="0.25">
      <c r="A7" s="5"/>
      <c r="B7" s="238"/>
      <c r="C7" s="104" t="s">
        <v>62</v>
      </c>
      <c r="D7" s="219"/>
      <c r="E7" s="219"/>
      <c r="F7" s="219"/>
      <c r="G7" s="220"/>
      <c r="H7" s="5"/>
    </row>
    <row r="8" spans="1:8" s="3" customFormat="1" ht="25.15" customHeight="1" x14ac:dyDescent="0.25">
      <c r="A8" s="5"/>
      <c r="B8" s="238"/>
      <c r="C8" s="104" t="s">
        <v>203</v>
      </c>
      <c r="D8" s="223"/>
      <c r="E8" s="224"/>
      <c r="F8" s="224"/>
      <c r="G8" s="225"/>
      <c r="H8" s="5"/>
    </row>
    <row r="9" spans="1:8" s="3" customFormat="1" ht="25.15" customHeight="1" x14ac:dyDescent="0.25">
      <c r="A9" s="5"/>
      <c r="B9" s="238"/>
      <c r="C9" s="104" t="s">
        <v>383</v>
      </c>
      <c r="D9" s="219"/>
      <c r="E9" s="219"/>
      <c r="F9" s="219"/>
      <c r="G9" s="220"/>
      <c r="H9" s="5"/>
    </row>
    <row r="10" spans="1:8" s="3" customFormat="1" ht="25.15" customHeight="1" x14ac:dyDescent="0.25">
      <c r="A10" s="5"/>
      <c r="B10" s="239"/>
      <c r="C10" s="221" t="s">
        <v>384</v>
      </c>
      <c r="D10" s="118" t="s">
        <v>386</v>
      </c>
      <c r="E10" s="223"/>
      <c r="F10" s="224"/>
      <c r="G10" s="225"/>
      <c r="H10" s="5"/>
    </row>
    <row r="11" spans="1:8" s="3" customFormat="1" ht="25.15" customHeight="1" thickBot="1" x14ac:dyDescent="0.3">
      <c r="A11" s="5"/>
      <c r="B11" s="240"/>
      <c r="C11" s="222"/>
      <c r="D11" s="119" t="s">
        <v>387</v>
      </c>
      <c r="E11" s="226"/>
      <c r="F11" s="227"/>
      <c r="G11" s="228"/>
      <c r="H11" s="5"/>
    </row>
    <row r="12" spans="1:8" s="3" customFormat="1" ht="25.15" customHeight="1" x14ac:dyDescent="0.25">
      <c r="A12" s="5"/>
      <c r="B12" s="237" t="s">
        <v>64</v>
      </c>
      <c r="C12" s="115" t="s">
        <v>65</v>
      </c>
      <c r="D12" s="229"/>
      <c r="E12" s="229"/>
      <c r="F12" s="229"/>
      <c r="G12" s="230"/>
      <c r="H12" s="5"/>
    </row>
    <row r="13" spans="1:8" s="3" customFormat="1" ht="25.15" customHeight="1" x14ac:dyDescent="0.25">
      <c r="A13" s="5"/>
      <c r="B13" s="238"/>
      <c r="C13" s="104" t="s">
        <v>10</v>
      </c>
      <c r="D13" s="219"/>
      <c r="E13" s="219"/>
      <c r="F13" s="219"/>
      <c r="G13" s="220"/>
      <c r="H13" s="5"/>
    </row>
    <row r="14" spans="1:8" s="3" customFormat="1" ht="25.15" customHeight="1" x14ac:dyDescent="0.25">
      <c r="A14" s="5"/>
      <c r="B14" s="238"/>
      <c r="C14" s="104" t="s">
        <v>66</v>
      </c>
      <c r="D14" s="219"/>
      <c r="E14" s="219"/>
      <c r="F14" s="219"/>
      <c r="G14" s="220"/>
      <c r="H14" s="5"/>
    </row>
    <row r="15" spans="1:8" s="3" customFormat="1" ht="25.15" customHeight="1" x14ac:dyDescent="0.25">
      <c r="A15" s="5"/>
      <c r="B15" s="238"/>
      <c r="C15" s="104" t="s">
        <v>11</v>
      </c>
      <c r="D15" s="219"/>
      <c r="E15" s="219"/>
      <c r="F15" s="219"/>
      <c r="G15" s="220"/>
      <c r="H15" s="5"/>
    </row>
    <row r="16" spans="1:8" s="3" customFormat="1" ht="25.15" customHeight="1" x14ac:dyDescent="0.25">
      <c r="A16" s="5"/>
      <c r="B16" s="238"/>
      <c r="C16" s="104" t="s">
        <v>67</v>
      </c>
      <c r="D16" s="219"/>
      <c r="E16" s="219"/>
      <c r="F16" s="219"/>
      <c r="G16" s="220"/>
      <c r="H16" s="5"/>
    </row>
    <row r="17" spans="1:8" s="3" customFormat="1" ht="25.15" customHeight="1" x14ac:dyDescent="0.25">
      <c r="A17" s="5"/>
      <c r="B17" s="238"/>
      <c r="C17" s="104" t="s">
        <v>12</v>
      </c>
      <c r="D17" s="219"/>
      <c r="E17" s="219"/>
      <c r="F17" s="219"/>
      <c r="G17" s="220"/>
      <c r="H17" s="5"/>
    </row>
    <row r="18" spans="1:8" s="3" customFormat="1" ht="25.15" customHeight="1" x14ac:dyDescent="0.25">
      <c r="A18" s="5"/>
      <c r="B18" s="238"/>
      <c r="C18" s="104" t="s">
        <v>13</v>
      </c>
      <c r="D18" s="219"/>
      <c r="E18" s="219"/>
      <c r="F18" s="219"/>
      <c r="G18" s="220"/>
      <c r="H18" s="5"/>
    </row>
    <row r="19" spans="1:8" s="3" customFormat="1" ht="25.15" customHeight="1" x14ac:dyDescent="0.25">
      <c r="A19" s="5"/>
      <c r="B19" s="238"/>
      <c r="C19" s="104" t="s">
        <v>68</v>
      </c>
      <c r="D19" s="219"/>
      <c r="E19" s="219"/>
      <c r="F19" s="219"/>
      <c r="G19" s="220"/>
      <c r="H19" s="5"/>
    </row>
    <row r="20" spans="1:8" s="3" customFormat="1" ht="25.15" customHeight="1" x14ac:dyDescent="0.25">
      <c r="A20" s="5"/>
      <c r="B20" s="238"/>
      <c r="C20" s="104" t="s">
        <v>69</v>
      </c>
      <c r="D20" s="219"/>
      <c r="E20" s="219"/>
      <c r="F20" s="219"/>
      <c r="G20" s="220"/>
      <c r="H20" s="5"/>
    </row>
    <row r="21" spans="1:8" s="3" customFormat="1" ht="25.15" customHeight="1" thickBot="1" x14ac:dyDescent="0.3">
      <c r="A21" s="5"/>
      <c r="B21" s="239"/>
      <c r="C21" s="116" t="s">
        <v>36</v>
      </c>
      <c r="D21" s="117" t="s">
        <v>38</v>
      </c>
      <c r="E21" s="120"/>
      <c r="F21" s="121" t="s">
        <v>39</v>
      </c>
      <c r="G21" s="122"/>
      <c r="H21" s="5"/>
    </row>
    <row r="22" spans="1:8" s="3" customFormat="1" ht="33" customHeight="1" x14ac:dyDescent="0.25">
      <c r="A22" s="5"/>
      <c r="B22" s="124" t="s">
        <v>388</v>
      </c>
      <c r="C22" s="125"/>
      <c r="D22" s="126" t="s">
        <v>392</v>
      </c>
      <c r="E22" s="229"/>
      <c r="F22" s="229"/>
      <c r="G22" s="230"/>
      <c r="H22" s="5"/>
    </row>
    <row r="23" spans="1:8" s="3" customFormat="1" ht="33" customHeight="1" x14ac:dyDescent="0.25">
      <c r="A23" s="5"/>
      <c r="B23" s="19" t="s">
        <v>405</v>
      </c>
      <c r="C23" s="15"/>
      <c r="D23" s="123" t="s">
        <v>407</v>
      </c>
      <c r="E23" s="55"/>
      <c r="F23" s="123" t="s">
        <v>393</v>
      </c>
      <c r="G23" s="130"/>
      <c r="H23" s="5"/>
    </row>
    <row r="24" spans="1:8" s="3" customFormat="1" ht="33" customHeight="1" thickBot="1" x14ac:dyDescent="0.3">
      <c r="A24" s="5"/>
      <c r="B24" s="137" t="s">
        <v>390</v>
      </c>
      <c r="C24" s="138"/>
      <c r="D24" s="128" t="s">
        <v>389</v>
      </c>
      <c r="E24" s="10"/>
      <c r="F24" s="128" t="s">
        <v>391</v>
      </c>
      <c r="G24" s="139"/>
      <c r="H24" s="5"/>
    </row>
    <row r="25" spans="1:8" s="3" customFormat="1" ht="262.89999999999998" customHeight="1" thickBot="1" x14ac:dyDescent="0.3">
      <c r="A25" s="5"/>
      <c r="B25" s="140" t="s">
        <v>70</v>
      </c>
      <c r="C25" s="217"/>
      <c r="D25" s="217"/>
      <c r="E25" s="217"/>
      <c r="F25" s="217"/>
      <c r="G25" s="218"/>
      <c r="H25" s="5"/>
    </row>
    <row r="26" spans="1:8" s="3" customFormat="1" ht="376.9" customHeight="1" thickBot="1" x14ac:dyDescent="0.3">
      <c r="A26" s="5"/>
      <c r="B26" s="20" t="s">
        <v>406</v>
      </c>
      <c r="C26" s="215"/>
      <c r="D26" s="215"/>
      <c r="E26" s="215"/>
      <c r="F26" s="215"/>
      <c r="G26" s="216"/>
      <c r="H26" s="5"/>
    </row>
    <row r="27" spans="1:8" x14ac:dyDescent="0.25">
      <c r="A27" s="131"/>
      <c r="B27" s="131"/>
      <c r="C27" s="131"/>
      <c r="D27" s="133"/>
      <c r="E27" s="133"/>
      <c r="F27" s="133"/>
      <c r="G27" s="131"/>
      <c r="H27" s="131"/>
    </row>
  </sheetData>
  <mergeCells count="24">
    <mergeCell ref="D8:G8"/>
    <mergeCell ref="B2:G2"/>
    <mergeCell ref="B3:G3"/>
    <mergeCell ref="D19:G19"/>
    <mergeCell ref="D20:G20"/>
    <mergeCell ref="C5:G5"/>
    <mergeCell ref="D6:G6"/>
    <mergeCell ref="D12:G12"/>
    <mergeCell ref="D15:G15"/>
    <mergeCell ref="B6:B11"/>
    <mergeCell ref="B12:B21"/>
    <mergeCell ref="D14:G14"/>
    <mergeCell ref="D7:G7"/>
    <mergeCell ref="D9:G9"/>
    <mergeCell ref="D13:G13"/>
    <mergeCell ref="D16:G16"/>
    <mergeCell ref="C26:G26"/>
    <mergeCell ref="C25:G25"/>
    <mergeCell ref="D18:G18"/>
    <mergeCell ref="D17:G17"/>
    <mergeCell ref="C10:C11"/>
    <mergeCell ref="E10:G10"/>
    <mergeCell ref="E11:G11"/>
    <mergeCell ref="E22:G22"/>
  </mergeCells>
  <pageMargins left="0.70866141732283472" right="0.70866141732283472" top="0.74803149606299213" bottom="0.74803149606299213" header="0.31496062992125984" footer="0.31496062992125984"/>
  <pageSetup paperSize="9" scale="5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08E8AC-6664-4E49-91D0-DA209C84034E}">
  <sheetPr>
    <tabColor theme="9" tint="-0.499984740745262"/>
    <pageSetUpPr fitToPage="1"/>
  </sheetPr>
  <dimension ref="A1:BR118"/>
  <sheetViews>
    <sheetView showGridLines="0" tabSelected="1" topLeftCell="A34" zoomScale="130" zoomScaleNormal="130" workbookViewId="0">
      <selection activeCell="O41" sqref="O41:Q41"/>
    </sheetView>
  </sheetViews>
  <sheetFormatPr baseColWidth="10" defaultColWidth="3.140625" defaultRowHeight="11.25" x14ac:dyDescent="0.25"/>
  <cols>
    <col min="1" max="1" width="2.7109375" style="3" customWidth="1"/>
    <col min="2" max="10" width="3.140625" style="3" customWidth="1"/>
    <col min="11" max="15" width="4" style="3" customWidth="1"/>
    <col min="16" max="22" width="3.7109375" style="3" customWidth="1"/>
    <col min="23" max="23" width="4.42578125" style="3" customWidth="1"/>
    <col min="24" max="26" width="3.28515625" style="3" customWidth="1"/>
    <col min="27" max="27" width="3.7109375" style="3" customWidth="1"/>
    <col min="28" max="28" width="4" style="3" customWidth="1"/>
    <col min="29" max="41" width="3.28515625" style="3" customWidth="1"/>
    <col min="42" max="42" width="2.7109375" style="3" customWidth="1"/>
    <col min="43" max="44" width="3.140625" style="3" customWidth="1"/>
    <col min="45" max="45" width="6.85546875" style="3" customWidth="1"/>
    <col min="46" max="46" width="6.85546875" style="3" hidden="1" customWidth="1"/>
    <col min="47" max="59" width="6.85546875" style="4" hidden="1" customWidth="1"/>
    <col min="60" max="65" width="6.85546875" style="3" hidden="1" customWidth="1"/>
    <col min="66" max="67" width="6.85546875" style="4" hidden="1" customWidth="1"/>
    <col min="68" max="70" width="6.85546875" style="3" hidden="1" customWidth="1"/>
    <col min="71" max="71" width="5.28515625" style="3" customWidth="1"/>
    <col min="72" max="72" width="3.7109375" style="3" customWidth="1"/>
    <col min="73" max="16384" width="3.140625" style="3"/>
  </cols>
  <sheetData>
    <row r="1" spans="1:69" ht="22.15" customHeight="1" x14ac:dyDescent="0.25">
      <c r="A1" s="392" t="s">
        <v>472</v>
      </c>
      <c r="B1" s="392"/>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row>
    <row r="2" spans="1:69" ht="12" customHeight="1" x14ac:dyDescent="0.25">
      <c r="A2" s="5"/>
      <c r="B2" s="393" t="s">
        <v>72</v>
      </c>
      <c r="C2" s="394"/>
      <c r="D2" s="394"/>
      <c r="E2" s="394"/>
      <c r="F2" s="394"/>
      <c r="G2" s="394"/>
      <c r="H2" s="394"/>
      <c r="I2" s="394"/>
      <c r="J2" s="394"/>
      <c r="K2" s="394"/>
      <c r="L2" s="394"/>
      <c r="M2" s="394"/>
      <c r="N2" s="394"/>
      <c r="O2" s="394"/>
      <c r="P2" s="394"/>
      <c r="Q2" s="394"/>
      <c r="R2" s="394"/>
      <c r="S2" s="394"/>
      <c r="T2" s="394"/>
      <c r="U2" s="394"/>
      <c r="V2" s="394"/>
      <c r="W2" s="394"/>
      <c r="X2" s="394"/>
      <c r="Y2" s="394"/>
      <c r="Z2" s="394"/>
      <c r="AA2" s="394"/>
      <c r="AB2" s="394"/>
      <c r="AC2" s="394"/>
      <c r="AD2" s="394"/>
      <c r="AE2" s="394"/>
      <c r="AF2" s="394"/>
      <c r="AG2" s="394"/>
      <c r="AH2" s="394"/>
      <c r="AI2" s="394"/>
      <c r="AJ2" s="394"/>
      <c r="AK2" s="394"/>
      <c r="AL2" s="394"/>
      <c r="AM2" s="394"/>
      <c r="AN2" s="394"/>
      <c r="AO2" s="394"/>
      <c r="AP2" s="54"/>
    </row>
    <row r="3" spans="1:69" ht="15.4" customHeight="1" x14ac:dyDescent="0.25">
      <c r="A3" s="5"/>
      <c r="B3" s="395" t="s">
        <v>15</v>
      </c>
      <c r="C3" s="396"/>
      <c r="D3" s="397"/>
      <c r="E3" s="398"/>
      <c r="F3" s="399"/>
      <c r="G3" s="399"/>
      <c r="H3" s="400"/>
      <c r="I3" s="395" t="s">
        <v>473</v>
      </c>
      <c r="J3" s="396"/>
      <c r="K3" s="396"/>
      <c r="L3" s="397"/>
      <c r="M3" s="223"/>
      <c r="N3" s="224"/>
      <c r="O3" s="224"/>
      <c r="P3" s="224"/>
      <c r="Q3" s="224"/>
      <c r="R3" s="224"/>
      <c r="S3" s="224"/>
      <c r="T3" s="224"/>
      <c r="U3" s="224"/>
      <c r="V3" s="224"/>
      <c r="W3" s="224"/>
      <c r="X3" s="224"/>
      <c r="Y3" s="224"/>
      <c r="Z3" s="224"/>
      <c r="AA3" s="224"/>
      <c r="AB3" s="224"/>
      <c r="AC3" s="292"/>
      <c r="AD3" s="376" t="s">
        <v>474</v>
      </c>
      <c r="AE3" s="377"/>
      <c r="AF3" s="377"/>
      <c r="AG3" s="378"/>
      <c r="AH3" s="401"/>
      <c r="AI3" s="402"/>
      <c r="AJ3" s="403"/>
      <c r="AK3" s="376" t="s">
        <v>475</v>
      </c>
      <c r="AL3" s="378"/>
      <c r="AM3" s="404"/>
      <c r="AN3" s="224"/>
      <c r="AO3" s="292"/>
      <c r="AP3" s="54"/>
    </row>
    <row r="4" spans="1:69" ht="15.4" customHeight="1" x14ac:dyDescent="0.25">
      <c r="A4" s="5"/>
      <c r="B4" s="391" t="s">
        <v>257</v>
      </c>
      <c r="C4" s="391"/>
      <c r="D4" s="391"/>
      <c r="E4" s="223"/>
      <c r="F4" s="224"/>
      <c r="G4" s="292"/>
      <c r="H4" s="391" t="s">
        <v>476</v>
      </c>
      <c r="I4" s="391"/>
      <c r="J4" s="391"/>
      <c r="K4" s="223"/>
      <c r="L4" s="224"/>
      <c r="M4" s="292"/>
      <c r="N4" s="376" t="s">
        <v>477</v>
      </c>
      <c r="O4" s="377"/>
      <c r="P4" s="378"/>
      <c r="Q4" s="223"/>
      <c r="R4" s="224"/>
      <c r="S4" s="224"/>
      <c r="T4" s="224"/>
      <c r="U4" s="224"/>
      <c r="V4" s="224"/>
      <c r="W4" s="224"/>
      <c r="X4" s="224"/>
      <c r="Y4" s="224"/>
      <c r="Z4" s="224"/>
      <c r="AA4" s="224"/>
      <c r="AB4" s="224"/>
      <c r="AC4" s="224"/>
      <c r="AD4" s="224"/>
      <c r="AE4" s="292"/>
      <c r="AF4" s="376" t="s">
        <v>478</v>
      </c>
      <c r="AG4" s="377"/>
      <c r="AH4" s="378"/>
      <c r="AI4" s="223"/>
      <c r="AJ4" s="224"/>
      <c r="AK4" s="224"/>
      <c r="AL4" s="224"/>
      <c r="AM4" s="224"/>
      <c r="AN4" s="224"/>
      <c r="AO4" s="292"/>
      <c r="AP4" s="54"/>
    </row>
    <row r="5" spans="1:69" ht="21.4" customHeight="1" x14ac:dyDescent="0.25">
      <c r="A5" s="5"/>
      <c r="B5" s="379" t="s">
        <v>261</v>
      </c>
      <c r="C5" s="380"/>
      <c r="D5" s="380"/>
      <c r="E5" s="380"/>
      <c r="F5" s="380"/>
      <c r="G5" s="291"/>
      <c r="H5" s="381"/>
      <c r="I5" s="381"/>
      <c r="J5" s="381"/>
      <c r="K5" s="362"/>
      <c r="L5" s="382" t="s">
        <v>479</v>
      </c>
      <c r="M5" s="383"/>
      <c r="N5" s="383"/>
      <c r="O5" s="384"/>
      <c r="P5" s="184" t="s">
        <v>206</v>
      </c>
      <c r="Q5" s="385"/>
      <c r="R5" s="386"/>
      <c r="S5" s="386"/>
      <c r="T5" s="386"/>
      <c r="U5" s="185" t="s">
        <v>207</v>
      </c>
      <c r="V5" s="387"/>
      <c r="W5" s="386"/>
      <c r="X5" s="386"/>
      <c r="Y5" s="386"/>
      <c r="Z5" s="388" t="s">
        <v>480</v>
      </c>
      <c r="AA5" s="389"/>
      <c r="AB5" s="389"/>
      <c r="AC5" s="390"/>
      <c r="AD5" s="291"/>
      <c r="AE5" s="362"/>
      <c r="AF5" s="388" t="s">
        <v>481</v>
      </c>
      <c r="AG5" s="389"/>
      <c r="AH5" s="389"/>
      <c r="AI5" s="389"/>
      <c r="AJ5" s="389"/>
      <c r="AK5" s="389"/>
      <c r="AL5" s="389"/>
      <c r="AM5" s="390"/>
      <c r="AN5" s="291"/>
      <c r="AO5" s="362"/>
      <c r="AP5" s="54"/>
    </row>
    <row r="6" spans="1:69" ht="12" customHeight="1" x14ac:dyDescent="0.25">
      <c r="A6" s="5"/>
      <c r="B6" s="270" t="s">
        <v>177</v>
      </c>
      <c r="C6" s="271"/>
      <c r="D6" s="271"/>
      <c r="E6" s="271"/>
      <c r="F6" s="271"/>
      <c r="G6" s="271"/>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2"/>
      <c r="AP6" s="54"/>
      <c r="BF6" s="186">
        <f>+BG6+BH6+BI6+BJ6</f>
        <v>0.99999999999999989</v>
      </c>
      <c r="BG6" s="187">
        <v>0.6</v>
      </c>
      <c r="BH6" s="187">
        <v>0.3</v>
      </c>
      <c r="BI6" s="187">
        <v>0.1</v>
      </c>
      <c r="BJ6" s="187">
        <v>0</v>
      </c>
    </row>
    <row r="7" spans="1:69" s="6" customFormat="1" ht="14.65" customHeight="1" x14ac:dyDescent="0.25">
      <c r="A7" s="5"/>
      <c r="B7" s="363" t="s">
        <v>482</v>
      </c>
      <c r="C7" s="363"/>
      <c r="D7" s="363"/>
      <c r="E7" s="363"/>
      <c r="F7" s="363"/>
      <c r="G7" s="363"/>
      <c r="H7" s="363"/>
      <c r="I7" s="363"/>
      <c r="J7" s="363"/>
      <c r="K7" s="364" t="s">
        <v>483</v>
      </c>
      <c r="L7" s="366" t="s">
        <v>484</v>
      </c>
      <c r="M7" s="367" t="s">
        <v>485</v>
      </c>
      <c r="N7" s="368" t="s">
        <v>486</v>
      </c>
      <c r="O7" s="369" t="s">
        <v>487</v>
      </c>
      <c r="P7" s="370" t="s">
        <v>488</v>
      </c>
      <c r="Q7" s="370"/>
      <c r="R7" s="372" t="s">
        <v>489</v>
      </c>
      <c r="S7" s="373"/>
      <c r="T7" s="373"/>
      <c r="U7" s="373"/>
      <c r="V7" s="373"/>
      <c r="W7" s="373"/>
      <c r="X7" s="373"/>
      <c r="Y7" s="373"/>
      <c r="Z7" s="373"/>
      <c r="AA7" s="373"/>
      <c r="AB7" s="373"/>
      <c r="AC7" s="373"/>
      <c r="AD7" s="373"/>
      <c r="AE7" s="373"/>
      <c r="AF7" s="373"/>
      <c r="AG7" s="373"/>
      <c r="AH7" s="373"/>
      <c r="AI7" s="373"/>
      <c r="AJ7" s="373"/>
      <c r="AK7" s="373"/>
      <c r="AL7" s="373"/>
      <c r="AM7" s="373"/>
      <c r="AN7" s="373"/>
      <c r="AO7" s="373"/>
      <c r="AP7" s="54"/>
      <c r="AS7" s="3"/>
      <c r="AT7" s="3"/>
      <c r="AU7" s="360" t="s">
        <v>413</v>
      </c>
      <c r="AV7" s="361" t="s">
        <v>490</v>
      </c>
      <c r="AW7" s="358" t="s">
        <v>402</v>
      </c>
      <c r="AX7" s="354" t="s">
        <v>491</v>
      </c>
      <c r="AY7" s="4"/>
      <c r="AZ7" s="360" t="s">
        <v>413</v>
      </c>
      <c r="BA7" s="361" t="s">
        <v>490</v>
      </c>
      <c r="BB7" s="358" t="s">
        <v>402</v>
      </c>
      <c r="BC7" s="354" t="s">
        <v>491</v>
      </c>
      <c r="BD7" s="4"/>
      <c r="BE7" s="359" t="s">
        <v>18</v>
      </c>
      <c r="BG7" s="360" t="s">
        <v>413</v>
      </c>
      <c r="BH7" s="361" t="s">
        <v>490</v>
      </c>
      <c r="BI7" s="358" t="s">
        <v>402</v>
      </c>
      <c r="BJ7" s="354" t="s">
        <v>491</v>
      </c>
      <c r="BK7" s="355" t="s">
        <v>492</v>
      </c>
    </row>
    <row r="8" spans="1:69" s="6" customFormat="1" ht="27.4" customHeight="1" x14ac:dyDescent="0.25">
      <c r="A8" s="5"/>
      <c r="B8" s="259"/>
      <c r="C8" s="259"/>
      <c r="D8" s="259"/>
      <c r="E8" s="259"/>
      <c r="F8" s="259"/>
      <c r="G8" s="259"/>
      <c r="H8" s="259"/>
      <c r="I8" s="259"/>
      <c r="J8" s="259"/>
      <c r="K8" s="365"/>
      <c r="L8" s="360"/>
      <c r="M8" s="361"/>
      <c r="N8" s="358"/>
      <c r="O8" s="354"/>
      <c r="P8" s="371"/>
      <c r="Q8" s="371"/>
      <c r="R8" s="374"/>
      <c r="S8" s="375"/>
      <c r="T8" s="375"/>
      <c r="U8" s="375"/>
      <c r="V8" s="375"/>
      <c r="W8" s="375"/>
      <c r="X8" s="375"/>
      <c r="Y8" s="375"/>
      <c r="Z8" s="375"/>
      <c r="AA8" s="375"/>
      <c r="AB8" s="375"/>
      <c r="AC8" s="375"/>
      <c r="AD8" s="375"/>
      <c r="AE8" s="375"/>
      <c r="AF8" s="375"/>
      <c r="AG8" s="375"/>
      <c r="AH8" s="375"/>
      <c r="AI8" s="375"/>
      <c r="AJ8" s="375"/>
      <c r="AK8" s="375"/>
      <c r="AL8" s="375"/>
      <c r="AM8" s="375"/>
      <c r="AN8" s="375"/>
      <c r="AO8" s="375"/>
      <c r="AP8" s="54"/>
      <c r="AU8" s="360"/>
      <c r="AV8" s="361"/>
      <c r="AW8" s="358"/>
      <c r="AX8" s="354"/>
      <c r="AY8" s="4"/>
      <c r="AZ8" s="360"/>
      <c r="BA8" s="361"/>
      <c r="BB8" s="358"/>
      <c r="BC8" s="354"/>
      <c r="BD8" s="4"/>
      <c r="BE8" s="359"/>
      <c r="BG8" s="360"/>
      <c r="BH8" s="361"/>
      <c r="BI8" s="358"/>
      <c r="BJ8" s="354"/>
      <c r="BK8" s="355"/>
    </row>
    <row r="9" spans="1:69" s="6" customFormat="1" ht="12" customHeight="1" x14ac:dyDescent="0.25">
      <c r="A9" s="5"/>
      <c r="B9" s="259"/>
      <c r="C9" s="259"/>
      <c r="D9" s="259"/>
      <c r="E9" s="259"/>
      <c r="F9" s="259"/>
      <c r="G9" s="259"/>
      <c r="H9" s="259"/>
      <c r="I9" s="259"/>
      <c r="J9" s="259"/>
      <c r="K9" s="365"/>
      <c r="L9" s="360"/>
      <c r="M9" s="361"/>
      <c r="N9" s="358"/>
      <c r="O9" s="354"/>
      <c r="P9" s="371"/>
      <c r="Q9" s="371"/>
      <c r="R9" s="374"/>
      <c r="S9" s="375"/>
      <c r="T9" s="375"/>
      <c r="U9" s="375"/>
      <c r="V9" s="375"/>
      <c r="W9" s="375"/>
      <c r="X9" s="375"/>
      <c r="Y9" s="375"/>
      <c r="Z9" s="375"/>
      <c r="AA9" s="375"/>
      <c r="AB9" s="375"/>
      <c r="AC9" s="375"/>
      <c r="AD9" s="375"/>
      <c r="AE9" s="375"/>
      <c r="AF9" s="375"/>
      <c r="AG9" s="375"/>
      <c r="AH9" s="375"/>
      <c r="AI9" s="375"/>
      <c r="AJ9" s="375"/>
      <c r="AK9" s="375"/>
      <c r="AL9" s="375"/>
      <c r="AM9" s="375"/>
      <c r="AN9" s="375"/>
      <c r="AO9" s="375"/>
      <c r="AP9" s="54"/>
      <c r="AU9" s="360"/>
      <c r="AV9" s="361"/>
      <c r="AW9" s="358"/>
      <c r="AX9" s="354"/>
      <c r="AY9" s="4"/>
      <c r="AZ9" s="360"/>
      <c r="BA9" s="361"/>
      <c r="BB9" s="358"/>
      <c r="BC9" s="354"/>
      <c r="BD9" s="4"/>
      <c r="BE9" s="359"/>
      <c r="BG9" s="360"/>
      <c r="BH9" s="361"/>
      <c r="BI9" s="358"/>
      <c r="BJ9" s="354"/>
      <c r="BK9" s="356"/>
    </row>
    <row r="10" spans="1:69" ht="18.399999999999999" customHeight="1" x14ac:dyDescent="0.25">
      <c r="A10" s="5"/>
      <c r="B10" s="346" t="s">
        <v>35</v>
      </c>
      <c r="C10" s="347"/>
      <c r="D10" s="347"/>
      <c r="E10" s="347"/>
      <c r="F10" s="347"/>
      <c r="G10" s="347"/>
      <c r="H10" s="347"/>
      <c r="I10" s="347"/>
      <c r="J10" s="357"/>
      <c r="K10" s="188" t="str">
        <f>IF(AND(L10=0,M10=0,N10=0,O10=0),"",SUM(L10:O10))</f>
        <v/>
      </c>
      <c r="L10" s="189"/>
      <c r="M10" s="189"/>
      <c r="N10" s="189"/>
      <c r="O10" s="55"/>
      <c r="P10" s="338" t="str">
        <f>_xlfn.IFS(BE10=0,"-",BE10="ERROR","ERROR",BE10&lt;=0.25,"SIN DAÑO",BE10&lt;0.51,"BAJO",BE10&lt;0.76,"MEDIO",BE10&gt;=0.76,"ALTO")</f>
        <v>-</v>
      </c>
      <c r="Q10" s="338"/>
      <c r="R10" s="352"/>
      <c r="S10" s="352"/>
      <c r="T10" s="352"/>
      <c r="U10" s="352"/>
      <c r="V10" s="352"/>
      <c r="W10" s="352"/>
      <c r="X10" s="352"/>
      <c r="Y10" s="352"/>
      <c r="Z10" s="352"/>
      <c r="AA10" s="352"/>
      <c r="AB10" s="352"/>
      <c r="AC10" s="352"/>
      <c r="AD10" s="352"/>
      <c r="AE10" s="352"/>
      <c r="AF10" s="352"/>
      <c r="AG10" s="352"/>
      <c r="AH10" s="352"/>
      <c r="AI10" s="352"/>
      <c r="AJ10" s="352"/>
      <c r="AK10" s="352"/>
      <c r="AL10" s="352"/>
      <c r="AM10" s="352"/>
      <c r="AN10" s="352"/>
      <c r="AO10" s="352"/>
      <c r="AP10" s="54"/>
      <c r="AU10" s="190">
        <f t="shared" ref="AU10:AU23" si="0">IF(K10=0,0,L10*4)</f>
        <v>0</v>
      </c>
      <c r="AV10" s="190">
        <f t="shared" ref="AV10:AV23" si="1">IF(K10=0,0,M10*3)</f>
        <v>0</v>
      </c>
      <c r="AW10" s="190">
        <f t="shared" ref="AW10:AW23" si="2">IF(K10=0,0,N10*2)</f>
        <v>0</v>
      </c>
      <c r="AX10" s="190">
        <f t="shared" ref="AX10:AX23" si="3">IF(K10=0,0,O10*1)</f>
        <v>0</v>
      </c>
      <c r="AY10" s="191"/>
      <c r="AZ10" s="192">
        <f>IF($K10="",0,AU10*1/$K10)</f>
        <v>0</v>
      </c>
      <c r="BA10" s="192">
        <f>IF($K10="",0,AV10*1/$K10)</f>
        <v>0</v>
      </c>
      <c r="BB10" s="192">
        <f>IF($K10="",0,AW10*1/$K10)</f>
        <v>0</v>
      </c>
      <c r="BC10" s="192">
        <f>IF($K10="",0,AX10*1/$K10)</f>
        <v>0</v>
      </c>
      <c r="BD10" s="191"/>
      <c r="BE10" s="193">
        <f t="shared" ref="BE10:BE23" si="4">IF(K10="",0,(AZ10+BA10+BB10+BC10)/4)</f>
        <v>0</v>
      </c>
      <c r="BG10" s="192">
        <f>IF(L10&gt;0,BG$6,)</f>
        <v>0</v>
      </c>
      <c r="BH10" s="192">
        <f>IF(M10&gt;0,BH$6,)</f>
        <v>0</v>
      </c>
      <c r="BI10" s="192">
        <f>IF(N10&gt;0,BI$6,)</f>
        <v>0</v>
      </c>
      <c r="BJ10" s="192">
        <f>IF(O10&gt;0,BJ$6,)</f>
        <v>0</v>
      </c>
      <c r="BK10" s="193">
        <f>IF(K10="",0,(BG10+BH10+BI10+BJ10)/4)</f>
        <v>0</v>
      </c>
      <c r="BL10" s="6"/>
      <c r="BM10" s="192">
        <f>+L10*1</f>
        <v>0</v>
      </c>
      <c r="BN10" s="192">
        <f>+M10*0.66</f>
        <v>0</v>
      </c>
      <c r="BO10" s="192">
        <f>+N10*0.33</f>
        <v>0</v>
      </c>
      <c r="BP10" s="192">
        <f>+O10*0</f>
        <v>0</v>
      </c>
      <c r="BQ10" s="8">
        <f>+BM10+BN10+BO10+BP10</f>
        <v>0</v>
      </c>
    </row>
    <row r="11" spans="1:69" ht="18.399999999999999" customHeight="1" x14ac:dyDescent="0.25">
      <c r="A11" s="5"/>
      <c r="B11" s="344" t="s">
        <v>0</v>
      </c>
      <c r="C11" s="345"/>
      <c r="D11" s="345"/>
      <c r="E11" s="345"/>
      <c r="F11" s="345"/>
      <c r="G11" s="345"/>
      <c r="H11" s="345"/>
      <c r="I11" s="345"/>
      <c r="J11" s="353"/>
      <c r="K11" s="188" t="str">
        <f t="shared" ref="K11:K23" si="5">IF(AND(L11=0,M11=0,N11=0,O11=0),"",SUM(L11:O11))</f>
        <v/>
      </c>
      <c r="L11" s="189"/>
      <c r="M11" s="189"/>
      <c r="N11" s="189"/>
      <c r="O11" s="55"/>
      <c r="P11" s="338" t="str">
        <f t="shared" ref="P11:P23" si="6">_xlfn.IFS(BE11=0,"-",BE11="ERROR","ERROR",BE11&lt;=0.25,"SIN DAÑO",BE11&lt;0.51,"BAJO",BE11&lt;0.76,"MEDIO",BE11&gt;=0.76,"ALTO")</f>
        <v>-</v>
      </c>
      <c r="Q11" s="338"/>
      <c r="R11" s="352"/>
      <c r="S11" s="352"/>
      <c r="T11" s="352"/>
      <c r="U11" s="352"/>
      <c r="V11" s="352"/>
      <c r="W11" s="352"/>
      <c r="X11" s="352"/>
      <c r="Y11" s="352"/>
      <c r="Z11" s="352"/>
      <c r="AA11" s="352"/>
      <c r="AB11" s="352"/>
      <c r="AC11" s="352"/>
      <c r="AD11" s="352"/>
      <c r="AE11" s="352"/>
      <c r="AF11" s="352"/>
      <c r="AG11" s="352"/>
      <c r="AH11" s="352"/>
      <c r="AI11" s="352"/>
      <c r="AJ11" s="352"/>
      <c r="AK11" s="352"/>
      <c r="AL11" s="352"/>
      <c r="AM11" s="352"/>
      <c r="AN11" s="352"/>
      <c r="AO11" s="352"/>
      <c r="AP11" s="54"/>
      <c r="AU11" s="190">
        <f t="shared" si="0"/>
        <v>0</v>
      </c>
      <c r="AV11" s="190">
        <f t="shared" si="1"/>
        <v>0</v>
      </c>
      <c r="AW11" s="190">
        <f t="shared" si="2"/>
        <v>0</v>
      </c>
      <c r="AX11" s="190">
        <f t="shared" si="3"/>
        <v>0</v>
      </c>
      <c r="AY11" s="191"/>
      <c r="AZ11" s="192">
        <f t="shared" ref="AZ11:BC30" si="7">IF($K11="",0,AU11*1/$K11)</f>
        <v>0</v>
      </c>
      <c r="BA11" s="192">
        <f t="shared" si="7"/>
        <v>0</v>
      </c>
      <c r="BB11" s="192">
        <f t="shared" si="7"/>
        <v>0</v>
      </c>
      <c r="BC11" s="192">
        <f t="shared" si="7"/>
        <v>0</v>
      </c>
      <c r="BD11" s="191"/>
      <c r="BE11" s="193">
        <f t="shared" si="4"/>
        <v>0</v>
      </c>
      <c r="BG11" s="192">
        <f t="shared" ref="BG11:BJ23" si="8">IF(L11&gt;0,BG$6,)</f>
        <v>0</v>
      </c>
      <c r="BH11" s="192">
        <f t="shared" si="8"/>
        <v>0</v>
      </c>
      <c r="BI11" s="192">
        <f t="shared" si="8"/>
        <v>0</v>
      </c>
      <c r="BJ11" s="192">
        <f t="shared" si="8"/>
        <v>0</v>
      </c>
      <c r="BK11" s="193">
        <f t="shared" ref="BK11:BK23" si="9">IF(K11="",0,(BG11+BH11+BI11+BJ11)/4)</f>
        <v>0</v>
      </c>
      <c r="BL11" s="6"/>
      <c r="BM11" s="192"/>
      <c r="BN11" s="192"/>
      <c r="BO11" s="192"/>
      <c r="BP11" s="192"/>
      <c r="BQ11" s="8" t="e">
        <f>+BQ10/K10</f>
        <v>#VALUE!</v>
      </c>
    </row>
    <row r="12" spans="1:69" ht="18.399999999999999" customHeight="1" x14ac:dyDescent="0.25">
      <c r="A12" s="5"/>
      <c r="B12" s="344" t="s">
        <v>1</v>
      </c>
      <c r="C12" s="345"/>
      <c r="D12" s="345"/>
      <c r="E12" s="345"/>
      <c r="F12" s="345"/>
      <c r="G12" s="345"/>
      <c r="H12" s="345"/>
      <c r="I12" s="345"/>
      <c r="J12" s="353"/>
      <c r="K12" s="188" t="str">
        <f t="shared" si="5"/>
        <v/>
      </c>
      <c r="L12" s="189"/>
      <c r="M12" s="189"/>
      <c r="N12" s="189"/>
      <c r="O12" s="55"/>
      <c r="P12" s="338" t="str">
        <f t="shared" si="6"/>
        <v>-</v>
      </c>
      <c r="Q12" s="338"/>
      <c r="R12" s="352"/>
      <c r="S12" s="352"/>
      <c r="T12" s="352"/>
      <c r="U12" s="352"/>
      <c r="V12" s="352"/>
      <c r="W12" s="352"/>
      <c r="X12" s="352"/>
      <c r="Y12" s="352"/>
      <c r="Z12" s="352"/>
      <c r="AA12" s="352"/>
      <c r="AB12" s="352"/>
      <c r="AC12" s="352"/>
      <c r="AD12" s="352"/>
      <c r="AE12" s="352"/>
      <c r="AF12" s="352"/>
      <c r="AG12" s="352"/>
      <c r="AH12" s="352"/>
      <c r="AI12" s="352"/>
      <c r="AJ12" s="352"/>
      <c r="AK12" s="352"/>
      <c r="AL12" s="352"/>
      <c r="AM12" s="352"/>
      <c r="AN12" s="352"/>
      <c r="AO12" s="352"/>
      <c r="AP12" s="54"/>
      <c r="AU12" s="190">
        <f t="shared" si="0"/>
        <v>0</v>
      </c>
      <c r="AV12" s="190">
        <f t="shared" si="1"/>
        <v>0</v>
      </c>
      <c r="AW12" s="190">
        <f t="shared" si="2"/>
        <v>0</v>
      </c>
      <c r="AX12" s="190">
        <f t="shared" si="3"/>
        <v>0</v>
      </c>
      <c r="AY12" s="191"/>
      <c r="AZ12" s="192">
        <f t="shared" si="7"/>
        <v>0</v>
      </c>
      <c r="BA12" s="192">
        <f t="shared" si="7"/>
        <v>0</v>
      </c>
      <c r="BB12" s="192">
        <f t="shared" si="7"/>
        <v>0</v>
      </c>
      <c r="BC12" s="192">
        <f t="shared" si="7"/>
        <v>0</v>
      </c>
      <c r="BD12" s="191"/>
      <c r="BE12" s="193">
        <f t="shared" si="4"/>
        <v>0</v>
      </c>
      <c r="BG12" s="192">
        <f t="shared" si="8"/>
        <v>0</v>
      </c>
      <c r="BH12" s="192">
        <f t="shared" si="8"/>
        <v>0</v>
      </c>
      <c r="BI12" s="192">
        <f t="shared" si="8"/>
        <v>0</v>
      </c>
      <c r="BJ12" s="192">
        <f t="shared" si="8"/>
        <v>0</v>
      </c>
      <c r="BK12" s="193">
        <f t="shared" si="9"/>
        <v>0</v>
      </c>
      <c r="BL12" s="6"/>
      <c r="BM12" s="6"/>
      <c r="BN12" s="6"/>
      <c r="BO12" s="6"/>
    </row>
    <row r="13" spans="1:69" ht="18.399999999999999" customHeight="1" x14ac:dyDescent="0.25">
      <c r="A13" s="5"/>
      <c r="B13" s="344" t="s">
        <v>5</v>
      </c>
      <c r="C13" s="345"/>
      <c r="D13" s="345"/>
      <c r="E13" s="345"/>
      <c r="F13" s="345"/>
      <c r="G13" s="345"/>
      <c r="H13" s="345"/>
      <c r="I13" s="345"/>
      <c r="J13" s="353"/>
      <c r="K13" s="188" t="str">
        <f t="shared" si="5"/>
        <v/>
      </c>
      <c r="L13" s="189"/>
      <c r="M13" s="189"/>
      <c r="N13" s="189"/>
      <c r="O13" s="55"/>
      <c r="P13" s="338" t="str">
        <f t="shared" si="6"/>
        <v>-</v>
      </c>
      <c r="Q13" s="338"/>
      <c r="R13" s="352"/>
      <c r="S13" s="352"/>
      <c r="T13" s="352"/>
      <c r="U13" s="352"/>
      <c r="V13" s="352"/>
      <c r="W13" s="352"/>
      <c r="X13" s="352"/>
      <c r="Y13" s="352"/>
      <c r="Z13" s="352"/>
      <c r="AA13" s="352"/>
      <c r="AB13" s="352"/>
      <c r="AC13" s="352"/>
      <c r="AD13" s="352"/>
      <c r="AE13" s="352"/>
      <c r="AF13" s="352"/>
      <c r="AG13" s="352"/>
      <c r="AH13" s="352"/>
      <c r="AI13" s="352"/>
      <c r="AJ13" s="352"/>
      <c r="AK13" s="352"/>
      <c r="AL13" s="352"/>
      <c r="AM13" s="352"/>
      <c r="AN13" s="352"/>
      <c r="AO13" s="352"/>
      <c r="AP13" s="54"/>
      <c r="AU13" s="190">
        <f t="shared" si="0"/>
        <v>0</v>
      </c>
      <c r="AV13" s="190">
        <f t="shared" si="1"/>
        <v>0</v>
      </c>
      <c r="AW13" s="190">
        <f t="shared" si="2"/>
        <v>0</v>
      </c>
      <c r="AX13" s="190">
        <f t="shared" si="3"/>
        <v>0</v>
      </c>
      <c r="AY13" s="191"/>
      <c r="AZ13" s="192">
        <f t="shared" si="7"/>
        <v>0</v>
      </c>
      <c r="BA13" s="192">
        <f t="shared" si="7"/>
        <v>0</v>
      </c>
      <c r="BB13" s="192">
        <f t="shared" si="7"/>
        <v>0</v>
      </c>
      <c r="BC13" s="192">
        <f>IF($K13="",0,AX13*1/$K13)</f>
        <v>0</v>
      </c>
      <c r="BD13" s="191"/>
      <c r="BE13" s="193">
        <f t="shared" si="4"/>
        <v>0</v>
      </c>
      <c r="BG13" s="192">
        <f t="shared" si="8"/>
        <v>0</v>
      </c>
      <c r="BH13" s="192">
        <f t="shared" si="8"/>
        <v>0</v>
      </c>
      <c r="BI13" s="192">
        <f t="shared" si="8"/>
        <v>0</v>
      </c>
      <c r="BJ13" s="192">
        <f t="shared" si="8"/>
        <v>0</v>
      </c>
      <c r="BK13" s="193">
        <f t="shared" si="9"/>
        <v>0</v>
      </c>
      <c r="BL13" s="6"/>
      <c r="BM13" s="6"/>
      <c r="BN13" s="6"/>
      <c r="BO13" s="6"/>
    </row>
    <row r="14" spans="1:69" ht="18.399999999999999" customHeight="1" x14ac:dyDescent="0.25">
      <c r="A14" s="5"/>
      <c r="B14" s="344" t="s">
        <v>2</v>
      </c>
      <c r="C14" s="345"/>
      <c r="D14" s="345"/>
      <c r="E14" s="345"/>
      <c r="F14" s="345"/>
      <c r="G14" s="345"/>
      <c r="H14" s="345"/>
      <c r="I14" s="345"/>
      <c r="J14" s="353"/>
      <c r="K14" s="188" t="str">
        <f t="shared" si="5"/>
        <v/>
      </c>
      <c r="L14" s="189"/>
      <c r="M14" s="189"/>
      <c r="N14" s="189"/>
      <c r="O14" s="55"/>
      <c r="P14" s="338" t="str">
        <f t="shared" si="6"/>
        <v>-</v>
      </c>
      <c r="Q14" s="338"/>
      <c r="R14" s="352"/>
      <c r="S14" s="352"/>
      <c r="T14" s="352"/>
      <c r="U14" s="352"/>
      <c r="V14" s="352"/>
      <c r="W14" s="352"/>
      <c r="X14" s="352"/>
      <c r="Y14" s="352"/>
      <c r="Z14" s="352"/>
      <c r="AA14" s="352"/>
      <c r="AB14" s="352"/>
      <c r="AC14" s="352"/>
      <c r="AD14" s="352"/>
      <c r="AE14" s="352"/>
      <c r="AF14" s="352"/>
      <c r="AG14" s="352"/>
      <c r="AH14" s="352"/>
      <c r="AI14" s="352"/>
      <c r="AJ14" s="352"/>
      <c r="AK14" s="352"/>
      <c r="AL14" s="352"/>
      <c r="AM14" s="352"/>
      <c r="AN14" s="352"/>
      <c r="AO14" s="352"/>
      <c r="AP14" s="54"/>
      <c r="AU14" s="190">
        <f t="shared" si="0"/>
        <v>0</v>
      </c>
      <c r="AV14" s="190">
        <f t="shared" si="1"/>
        <v>0</v>
      </c>
      <c r="AW14" s="190">
        <f t="shared" si="2"/>
        <v>0</v>
      </c>
      <c r="AX14" s="190">
        <f t="shared" si="3"/>
        <v>0</v>
      </c>
      <c r="AY14" s="191"/>
      <c r="AZ14" s="192">
        <f t="shared" si="7"/>
        <v>0</v>
      </c>
      <c r="BA14" s="192">
        <f t="shared" si="7"/>
        <v>0</v>
      </c>
      <c r="BB14" s="192">
        <f t="shared" si="7"/>
        <v>0</v>
      </c>
      <c r="BC14" s="192">
        <f t="shared" si="7"/>
        <v>0</v>
      </c>
      <c r="BD14" s="191"/>
      <c r="BE14" s="193">
        <f t="shared" si="4"/>
        <v>0</v>
      </c>
      <c r="BG14" s="192">
        <f t="shared" si="8"/>
        <v>0</v>
      </c>
      <c r="BH14" s="192">
        <f t="shared" si="8"/>
        <v>0</v>
      </c>
      <c r="BI14" s="192">
        <f t="shared" si="8"/>
        <v>0</v>
      </c>
      <c r="BJ14" s="192">
        <f t="shared" si="8"/>
        <v>0</v>
      </c>
      <c r="BK14" s="193">
        <f t="shared" si="9"/>
        <v>0</v>
      </c>
      <c r="BL14" s="6"/>
      <c r="BM14" s="6"/>
      <c r="BN14" s="6"/>
      <c r="BO14" s="6"/>
    </row>
    <row r="15" spans="1:69" ht="18.399999999999999" customHeight="1" x14ac:dyDescent="0.25">
      <c r="A15" s="5"/>
      <c r="B15" s="344" t="s">
        <v>3</v>
      </c>
      <c r="C15" s="345"/>
      <c r="D15" s="345"/>
      <c r="E15" s="345"/>
      <c r="F15" s="345"/>
      <c r="G15" s="345"/>
      <c r="H15" s="345"/>
      <c r="I15" s="345"/>
      <c r="J15" s="353"/>
      <c r="K15" s="188" t="str">
        <f t="shared" si="5"/>
        <v/>
      </c>
      <c r="L15" s="189"/>
      <c r="M15" s="189"/>
      <c r="N15" s="189"/>
      <c r="O15" s="55"/>
      <c r="P15" s="338" t="str">
        <f t="shared" si="6"/>
        <v>-</v>
      </c>
      <c r="Q15" s="338"/>
      <c r="R15" s="352"/>
      <c r="S15" s="352"/>
      <c r="T15" s="352"/>
      <c r="U15" s="352"/>
      <c r="V15" s="352"/>
      <c r="W15" s="352"/>
      <c r="X15" s="352"/>
      <c r="Y15" s="352"/>
      <c r="Z15" s="352"/>
      <c r="AA15" s="352"/>
      <c r="AB15" s="352"/>
      <c r="AC15" s="352"/>
      <c r="AD15" s="352"/>
      <c r="AE15" s="352"/>
      <c r="AF15" s="352"/>
      <c r="AG15" s="352"/>
      <c r="AH15" s="352"/>
      <c r="AI15" s="352"/>
      <c r="AJ15" s="352"/>
      <c r="AK15" s="352"/>
      <c r="AL15" s="352"/>
      <c r="AM15" s="352"/>
      <c r="AN15" s="352"/>
      <c r="AO15" s="352"/>
      <c r="AP15" s="54"/>
      <c r="AU15" s="190">
        <f t="shared" si="0"/>
        <v>0</v>
      </c>
      <c r="AV15" s="190">
        <f t="shared" si="1"/>
        <v>0</v>
      </c>
      <c r="AW15" s="190">
        <f t="shared" si="2"/>
        <v>0</v>
      </c>
      <c r="AX15" s="190">
        <f t="shared" si="3"/>
        <v>0</v>
      </c>
      <c r="AY15" s="191"/>
      <c r="AZ15" s="192">
        <f t="shared" si="7"/>
        <v>0</v>
      </c>
      <c r="BA15" s="192">
        <f t="shared" si="7"/>
        <v>0</v>
      </c>
      <c r="BB15" s="192">
        <f t="shared" si="7"/>
        <v>0</v>
      </c>
      <c r="BC15" s="192">
        <f t="shared" si="7"/>
        <v>0</v>
      </c>
      <c r="BD15" s="191"/>
      <c r="BE15" s="193">
        <f t="shared" si="4"/>
        <v>0</v>
      </c>
      <c r="BG15" s="192">
        <f t="shared" si="8"/>
        <v>0</v>
      </c>
      <c r="BH15" s="192">
        <f t="shared" si="8"/>
        <v>0</v>
      </c>
      <c r="BI15" s="192">
        <f t="shared" si="8"/>
        <v>0</v>
      </c>
      <c r="BJ15" s="192">
        <f t="shared" si="8"/>
        <v>0</v>
      </c>
      <c r="BK15" s="193">
        <f t="shared" si="9"/>
        <v>0</v>
      </c>
      <c r="BL15" s="6"/>
      <c r="BM15" s="6"/>
      <c r="BN15" s="6"/>
      <c r="BO15" s="6"/>
    </row>
    <row r="16" spans="1:69" ht="18.399999999999999" customHeight="1" x14ac:dyDescent="0.25">
      <c r="A16" s="5"/>
      <c r="B16" s="344" t="s">
        <v>6</v>
      </c>
      <c r="C16" s="345"/>
      <c r="D16" s="345"/>
      <c r="E16" s="345"/>
      <c r="F16" s="345"/>
      <c r="G16" s="345"/>
      <c r="H16" s="345"/>
      <c r="I16" s="345"/>
      <c r="J16" s="353"/>
      <c r="K16" s="188" t="str">
        <f t="shared" si="5"/>
        <v/>
      </c>
      <c r="L16" s="189"/>
      <c r="M16" s="189"/>
      <c r="N16" s="189"/>
      <c r="O16" s="55"/>
      <c r="P16" s="338" t="str">
        <f>_xlfn.IFS(BE16=0,"-",BE16="ERROR","ERROR",BE16&lt;=0.25,"SIN DAÑO",BE16&lt;0.51,"BAJO",BE16&lt;0.76,"MEDIO",BE16&gt;=0.76,"ALTO")</f>
        <v>-</v>
      </c>
      <c r="Q16" s="338"/>
      <c r="R16" s="352"/>
      <c r="S16" s="352"/>
      <c r="T16" s="352"/>
      <c r="U16" s="352"/>
      <c r="V16" s="352"/>
      <c r="W16" s="352"/>
      <c r="X16" s="352"/>
      <c r="Y16" s="352"/>
      <c r="Z16" s="352"/>
      <c r="AA16" s="352"/>
      <c r="AB16" s="352"/>
      <c r="AC16" s="352"/>
      <c r="AD16" s="352"/>
      <c r="AE16" s="352"/>
      <c r="AF16" s="352"/>
      <c r="AG16" s="352"/>
      <c r="AH16" s="352"/>
      <c r="AI16" s="352"/>
      <c r="AJ16" s="352"/>
      <c r="AK16" s="352"/>
      <c r="AL16" s="352"/>
      <c r="AM16" s="352"/>
      <c r="AN16" s="352"/>
      <c r="AO16" s="352"/>
      <c r="AP16" s="54"/>
      <c r="AU16" s="190">
        <f t="shared" si="0"/>
        <v>0</v>
      </c>
      <c r="AV16" s="190">
        <f t="shared" si="1"/>
        <v>0</v>
      </c>
      <c r="AW16" s="190">
        <f t="shared" si="2"/>
        <v>0</v>
      </c>
      <c r="AX16" s="190">
        <f t="shared" si="3"/>
        <v>0</v>
      </c>
      <c r="AY16" s="191"/>
      <c r="AZ16" s="192">
        <f t="shared" si="7"/>
        <v>0</v>
      </c>
      <c r="BA16" s="192">
        <f t="shared" si="7"/>
        <v>0</v>
      </c>
      <c r="BB16" s="192">
        <f t="shared" si="7"/>
        <v>0</v>
      </c>
      <c r="BC16" s="192">
        <f t="shared" si="7"/>
        <v>0</v>
      </c>
      <c r="BD16" s="191"/>
      <c r="BE16" s="193">
        <f t="shared" si="4"/>
        <v>0</v>
      </c>
      <c r="BG16" s="192">
        <f t="shared" si="8"/>
        <v>0</v>
      </c>
      <c r="BH16" s="192">
        <f t="shared" si="8"/>
        <v>0</v>
      </c>
      <c r="BI16" s="192">
        <f t="shared" si="8"/>
        <v>0</v>
      </c>
      <c r="BJ16" s="192">
        <f t="shared" si="8"/>
        <v>0</v>
      </c>
      <c r="BK16" s="193">
        <f t="shared" si="9"/>
        <v>0</v>
      </c>
      <c r="BL16" s="6"/>
      <c r="BM16" s="6"/>
      <c r="BN16" s="6"/>
      <c r="BO16" s="6"/>
    </row>
    <row r="17" spans="1:67" ht="18.399999999999999" customHeight="1" x14ac:dyDescent="0.25">
      <c r="A17" s="5"/>
      <c r="B17" s="344" t="s">
        <v>22</v>
      </c>
      <c r="C17" s="345"/>
      <c r="D17" s="345"/>
      <c r="E17" s="345"/>
      <c r="F17" s="345"/>
      <c r="G17" s="345"/>
      <c r="H17" s="345"/>
      <c r="I17" s="345"/>
      <c r="J17" s="353"/>
      <c r="K17" s="188" t="str">
        <f t="shared" si="5"/>
        <v/>
      </c>
      <c r="L17" s="189"/>
      <c r="M17" s="189"/>
      <c r="N17" s="189"/>
      <c r="O17" s="55"/>
      <c r="P17" s="338" t="str">
        <f t="shared" si="6"/>
        <v>-</v>
      </c>
      <c r="Q17" s="338"/>
      <c r="R17" s="352"/>
      <c r="S17" s="352"/>
      <c r="T17" s="352"/>
      <c r="U17" s="352"/>
      <c r="V17" s="352"/>
      <c r="W17" s="352"/>
      <c r="X17" s="352"/>
      <c r="Y17" s="352"/>
      <c r="Z17" s="352"/>
      <c r="AA17" s="352"/>
      <c r="AB17" s="352"/>
      <c r="AC17" s="352"/>
      <c r="AD17" s="352"/>
      <c r="AE17" s="352"/>
      <c r="AF17" s="352"/>
      <c r="AG17" s="352"/>
      <c r="AH17" s="352"/>
      <c r="AI17" s="352"/>
      <c r="AJ17" s="352"/>
      <c r="AK17" s="352"/>
      <c r="AL17" s="352"/>
      <c r="AM17" s="352"/>
      <c r="AN17" s="352"/>
      <c r="AO17" s="352"/>
      <c r="AP17" s="54"/>
      <c r="AU17" s="190">
        <f t="shared" si="0"/>
        <v>0</v>
      </c>
      <c r="AV17" s="190">
        <f t="shared" si="1"/>
        <v>0</v>
      </c>
      <c r="AW17" s="190">
        <f t="shared" si="2"/>
        <v>0</v>
      </c>
      <c r="AX17" s="190">
        <f t="shared" si="3"/>
        <v>0</v>
      </c>
      <c r="AY17" s="191"/>
      <c r="AZ17" s="192">
        <f t="shared" si="7"/>
        <v>0</v>
      </c>
      <c r="BA17" s="192">
        <f t="shared" si="7"/>
        <v>0</v>
      </c>
      <c r="BB17" s="192">
        <f t="shared" si="7"/>
        <v>0</v>
      </c>
      <c r="BC17" s="192">
        <f t="shared" si="7"/>
        <v>0</v>
      </c>
      <c r="BD17" s="191"/>
      <c r="BE17" s="193">
        <f t="shared" si="4"/>
        <v>0</v>
      </c>
      <c r="BG17" s="192">
        <f t="shared" si="8"/>
        <v>0</v>
      </c>
      <c r="BH17" s="192">
        <f t="shared" si="8"/>
        <v>0</v>
      </c>
      <c r="BI17" s="192">
        <f t="shared" si="8"/>
        <v>0</v>
      </c>
      <c r="BJ17" s="192">
        <f t="shared" si="8"/>
        <v>0</v>
      </c>
      <c r="BK17" s="193">
        <f t="shared" si="9"/>
        <v>0</v>
      </c>
      <c r="BL17" s="6"/>
      <c r="BM17" s="6"/>
      <c r="BN17" s="6"/>
      <c r="BO17" s="6"/>
    </row>
    <row r="18" spans="1:67" ht="18.399999999999999" customHeight="1" x14ac:dyDescent="0.25">
      <c r="A18" s="5"/>
      <c r="B18" s="344" t="s">
        <v>4</v>
      </c>
      <c r="C18" s="345"/>
      <c r="D18" s="345"/>
      <c r="E18" s="345"/>
      <c r="F18" s="345"/>
      <c r="G18" s="345"/>
      <c r="H18" s="345"/>
      <c r="I18" s="345"/>
      <c r="J18" s="353"/>
      <c r="K18" s="188" t="str">
        <f t="shared" si="5"/>
        <v/>
      </c>
      <c r="L18" s="189"/>
      <c r="M18" s="189"/>
      <c r="N18" s="189"/>
      <c r="O18" s="55"/>
      <c r="P18" s="338" t="str">
        <f t="shared" si="6"/>
        <v>-</v>
      </c>
      <c r="Q18" s="338"/>
      <c r="R18" s="352"/>
      <c r="S18" s="352"/>
      <c r="T18" s="352"/>
      <c r="U18" s="352"/>
      <c r="V18" s="352"/>
      <c r="W18" s="352"/>
      <c r="X18" s="352"/>
      <c r="Y18" s="352"/>
      <c r="Z18" s="352"/>
      <c r="AA18" s="352"/>
      <c r="AB18" s="352"/>
      <c r="AC18" s="352"/>
      <c r="AD18" s="352"/>
      <c r="AE18" s="352"/>
      <c r="AF18" s="352"/>
      <c r="AG18" s="352"/>
      <c r="AH18" s="352"/>
      <c r="AI18" s="352"/>
      <c r="AJ18" s="352"/>
      <c r="AK18" s="352"/>
      <c r="AL18" s="352"/>
      <c r="AM18" s="352"/>
      <c r="AN18" s="352"/>
      <c r="AO18" s="352"/>
      <c r="AP18" s="54"/>
      <c r="AU18" s="190">
        <f t="shared" si="0"/>
        <v>0</v>
      </c>
      <c r="AV18" s="190">
        <f t="shared" si="1"/>
        <v>0</v>
      </c>
      <c r="AW18" s="190">
        <f t="shared" si="2"/>
        <v>0</v>
      </c>
      <c r="AX18" s="190">
        <f t="shared" si="3"/>
        <v>0</v>
      </c>
      <c r="AY18" s="191"/>
      <c r="AZ18" s="192">
        <f t="shared" si="7"/>
        <v>0</v>
      </c>
      <c r="BA18" s="192">
        <f t="shared" si="7"/>
        <v>0</v>
      </c>
      <c r="BB18" s="192">
        <f t="shared" si="7"/>
        <v>0</v>
      </c>
      <c r="BC18" s="192">
        <f t="shared" si="7"/>
        <v>0</v>
      </c>
      <c r="BD18" s="191"/>
      <c r="BE18" s="193">
        <f t="shared" si="4"/>
        <v>0</v>
      </c>
      <c r="BG18" s="192">
        <f t="shared" si="8"/>
        <v>0</v>
      </c>
      <c r="BH18" s="192">
        <f t="shared" si="8"/>
        <v>0</v>
      </c>
      <c r="BI18" s="192">
        <f t="shared" si="8"/>
        <v>0</v>
      </c>
      <c r="BJ18" s="192">
        <f t="shared" si="8"/>
        <v>0</v>
      </c>
      <c r="BK18" s="193">
        <f t="shared" si="9"/>
        <v>0</v>
      </c>
      <c r="BL18" s="6"/>
      <c r="BM18" s="6"/>
      <c r="BN18" s="6"/>
      <c r="BO18" s="6"/>
    </row>
    <row r="19" spans="1:67" ht="18.399999999999999" customHeight="1" x14ac:dyDescent="0.25">
      <c r="A19" s="5"/>
      <c r="B19" s="344" t="s">
        <v>21</v>
      </c>
      <c r="C19" s="345"/>
      <c r="D19" s="345"/>
      <c r="E19" s="345"/>
      <c r="F19" s="345"/>
      <c r="G19" s="345"/>
      <c r="H19" s="345"/>
      <c r="I19" s="345"/>
      <c r="J19" s="353"/>
      <c r="K19" s="188" t="str">
        <f t="shared" si="5"/>
        <v/>
      </c>
      <c r="L19" s="189"/>
      <c r="M19" s="189"/>
      <c r="N19" s="189"/>
      <c r="O19" s="55"/>
      <c r="P19" s="338" t="str">
        <f t="shared" si="6"/>
        <v>-</v>
      </c>
      <c r="Q19" s="338"/>
      <c r="R19" s="352"/>
      <c r="S19" s="352"/>
      <c r="T19" s="352"/>
      <c r="U19" s="352"/>
      <c r="V19" s="352"/>
      <c r="W19" s="352"/>
      <c r="X19" s="352"/>
      <c r="Y19" s="352"/>
      <c r="Z19" s="352"/>
      <c r="AA19" s="352"/>
      <c r="AB19" s="352"/>
      <c r="AC19" s="352"/>
      <c r="AD19" s="352"/>
      <c r="AE19" s="352"/>
      <c r="AF19" s="352"/>
      <c r="AG19" s="352"/>
      <c r="AH19" s="352"/>
      <c r="AI19" s="352"/>
      <c r="AJ19" s="352"/>
      <c r="AK19" s="352"/>
      <c r="AL19" s="352"/>
      <c r="AM19" s="352"/>
      <c r="AN19" s="352"/>
      <c r="AO19" s="352"/>
      <c r="AP19" s="54"/>
      <c r="AU19" s="190">
        <f t="shared" si="0"/>
        <v>0</v>
      </c>
      <c r="AV19" s="190">
        <f t="shared" si="1"/>
        <v>0</v>
      </c>
      <c r="AW19" s="190">
        <f t="shared" si="2"/>
        <v>0</v>
      </c>
      <c r="AX19" s="190">
        <f t="shared" si="3"/>
        <v>0</v>
      </c>
      <c r="AY19" s="191"/>
      <c r="AZ19" s="192">
        <f t="shared" si="7"/>
        <v>0</v>
      </c>
      <c r="BA19" s="192">
        <f t="shared" si="7"/>
        <v>0</v>
      </c>
      <c r="BB19" s="192">
        <f t="shared" si="7"/>
        <v>0</v>
      </c>
      <c r="BC19" s="192">
        <f t="shared" si="7"/>
        <v>0</v>
      </c>
      <c r="BD19" s="191"/>
      <c r="BE19" s="193">
        <f t="shared" si="4"/>
        <v>0</v>
      </c>
      <c r="BG19" s="192">
        <f t="shared" si="8"/>
        <v>0</v>
      </c>
      <c r="BH19" s="192">
        <f t="shared" si="8"/>
        <v>0</v>
      </c>
      <c r="BI19" s="192">
        <f t="shared" si="8"/>
        <v>0</v>
      </c>
      <c r="BJ19" s="192">
        <f t="shared" si="8"/>
        <v>0</v>
      </c>
      <c r="BK19" s="193">
        <f t="shared" si="9"/>
        <v>0</v>
      </c>
      <c r="BL19" s="6"/>
      <c r="BM19" s="6"/>
      <c r="BN19" s="6"/>
      <c r="BO19" s="6"/>
    </row>
    <row r="20" spans="1:67" ht="18.399999999999999" customHeight="1" x14ac:dyDescent="0.25">
      <c r="A20" s="5"/>
      <c r="B20" s="344" t="s">
        <v>493</v>
      </c>
      <c r="C20" s="345"/>
      <c r="D20" s="345"/>
      <c r="E20" s="345"/>
      <c r="F20" s="345"/>
      <c r="G20" s="345"/>
      <c r="H20" s="345"/>
      <c r="I20" s="345"/>
      <c r="J20" s="353"/>
      <c r="K20" s="188" t="str">
        <f t="shared" si="5"/>
        <v/>
      </c>
      <c r="L20" s="189"/>
      <c r="M20" s="189"/>
      <c r="N20" s="189"/>
      <c r="O20" s="55"/>
      <c r="P20" s="338" t="str">
        <f t="shared" si="6"/>
        <v>-</v>
      </c>
      <c r="Q20" s="338"/>
      <c r="R20" s="352"/>
      <c r="S20" s="352"/>
      <c r="T20" s="352"/>
      <c r="U20" s="352"/>
      <c r="V20" s="352"/>
      <c r="W20" s="352"/>
      <c r="X20" s="352"/>
      <c r="Y20" s="352"/>
      <c r="Z20" s="352"/>
      <c r="AA20" s="352"/>
      <c r="AB20" s="352"/>
      <c r="AC20" s="352"/>
      <c r="AD20" s="352"/>
      <c r="AE20" s="352"/>
      <c r="AF20" s="352"/>
      <c r="AG20" s="352"/>
      <c r="AH20" s="352"/>
      <c r="AI20" s="352"/>
      <c r="AJ20" s="352"/>
      <c r="AK20" s="352"/>
      <c r="AL20" s="352"/>
      <c r="AM20" s="352"/>
      <c r="AN20" s="352"/>
      <c r="AO20" s="352"/>
      <c r="AP20" s="54"/>
      <c r="AU20" s="190">
        <f t="shared" si="0"/>
        <v>0</v>
      </c>
      <c r="AV20" s="190">
        <f t="shared" si="1"/>
        <v>0</v>
      </c>
      <c r="AW20" s="190">
        <f t="shared" si="2"/>
        <v>0</v>
      </c>
      <c r="AX20" s="190">
        <f t="shared" si="3"/>
        <v>0</v>
      </c>
      <c r="AY20" s="191"/>
      <c r="AZ20" s="192">
        <f>IF($K20="",0,AU20*1/$K20)</f>
        <v>0</v>
      </c>
      <c r="BA20" s="192">
        <f t="shared" si="7"/>
        <v>0</v>
      </c>
      <c r="BB20" s="192">
        <f t="shared" si="7"/>
        <v>0</v>
      </c>
      <c r="BC20" s="192">
        <f t="shared" si="7"/>
        <v>0</v>
      </c>
      <c r="BD20" s="191"/>
      <c r="BE20" s="193">
        <f t="shared" si="4"/>
        <v>0</v>
      </c>
      <c r="BG20" s="192">
        <f t="shared" si="8"/>
        <v>0</v>
      </c>
      <c r="BH20" s="192">
        <f t="shared" si="8"/>
        <v>0</v>
      </c>
      <c r="BI20" s="192">
        <f t="shared" si="8"/>
        <v>0</v>
      </c>
      <c r="BJ20" s="192">
        <f t="shared" si="8"/>
        <v>0</v>
      </c>
      <c r="BK20" s="193">
        <f t="shared" si="9"/>
        <v>0</v>
      </c>
      <c r="BL20" s="6"/>
      <c r="BM20" s="6"/>
      <c r="BN20" s="6"/>
      <c r="BO20" s="6"/>
    </row>
    <row r="21" spans="1:67" ht="18.399999999999999" customHeight="1" x14ac:dyDescent="0.25">
      <c r="A21" s="5"/>
      <c r="B21" s="350" t="s">
        <v>41</v>
      </c>
      <c r="C21" s="351"/>
      <c r="D21" s="351"/>
      <c r="E21" s="351"/>
      <c r="F21" s="351"/>
      <c r="G21" s="351"/>
      <c r="H21" s="351"/>
      <c r="I21" s="351"/>
      <c r="J21" s="351"/>
      <c r="K21" s="188" t="str">
        <f t="shared" si="5"/>
        <v/>
      </c>
      <c r="L21" s="189"/>
      <c r="M21" s="189"/>
      <c r="N21" s="189"/>
      <c r="O21" s="55"/>
      <c r="P21" s="338" t="str">
        <f t="shared" si="6"/>
        <v>-</v>
      </c>
      <c r="Q21" s="338"/>
      <c r="R21" s="352"/>
      <c r="S21" s="352"/>
      <c r="T21" s="352"/>
      <c r="U21" s="352"/>
      <c r="V21" s="352"/>
      <c r="W21" s="352"/>
      <c r="X21" s="352"/>
      <c r="Y21" s="352"/>
      <c r="Z21" s="352"/>
      <c r="AA21" s="352"/>
      <c r="AB21" s="352"/>
      <c r="AC21" s="352"/>
      <c r="AD21" s="352"/>
      <c r="AE21" s="352"/>
      <c r="AF21" s="352"/>
      <c r="AG21" s="352"/>
      <c r="AH21" s="352"/>
      <c r="AI21" s="352"/>
      <c r="AJ21" s="352"/>
      <c r="AK21" s="352"/>
      <c r="AL21" s="352"/>
      <c r="AM21" s="352"/>
      <c r="AN21" s="352"/>
      <c r="AO21" s="352"/>
      <c r="AP21" s="54"/>
      <c r="AU21" s="190">
        <f t="shared" si="0"/>
        <v>0</v>
      </c>
      <c r="AV21" s="190">
        <f t="shared" si="1"/>
        <v>0</v>
      </c>
      <c r="AW21" s="190">
        <f t="shared" si="2"/>
        <v>0</v>
      </c>
      <c r="AX21" s="190">
        <f t="shared" si="3"/>
        <v>0</v>
      </c>
      <c r="AY21" s="191"/>
      <c r="AZ21" s="192">
        <f t="shared" si="7"/>
        <v>0</v>
      </c>
      <c r="BA21" s="192">
        <f t="shared" si="7"/>
        <v>0</v>
      </c>
      <c r="BB21" s="192">
        <f t="shared" si="7"/>
        <v>0</v>
      </c>
      <c r="BC21" s="192">
        <f t="shared" si="7"/>
        <v>0</v>
      </c>
      <c r="BD21" s="191"/>
      <c r="BE21" s="193">
        <f t="shared" si="4"/>
        <v>0</v>
      </c>
      <c r="BG21" s="192">
        <f t="shared" si="8"/>
        <v>0</v>
      </c>
      <c r="BH21" s="192">
        <f t="shared" si="8"/>
        <v>0</v>
      </c>
      <c r="BI21" s="192">
        <f t="shared" si="8"/>
        <v>0</v>
      </c>
      <c r="BJ21" s="192">
        <f t="shared" si="8"/>
        <v>0</v>
      </c>
      <c r="BK21" s="193">
        <f t="shared" si="9"/>
        <v>0</v>
      </c>
      <c r="BL21" s="6"/>
      <c r="BM21" s="6"/>
      <c r="BN21" s="6"/>
      <c r="BO21" s="6"/>
    </row>
    <row r="22" spans="1:67" ht="18.399999999999999" customHeight="1" x14ac:dyDescent="0.25">
      <c r="A22" s="5"/>
      <c r="B22" s="350" t="s">
        <v>43</v>
      </c>
      <c r="C22" s="351"/>
      <c r="D22" s="351"/>
      <c r="E22" s="351"/>
      <c r="F22" s="351"/>
      <c r="G22" s="351"/>
      <c r="H22" s="351"/>
      <c r="I22" s="351"/>
      <c r="J22" s="351"/>
      <c r="K22" s="188" t="str">
        <f t="shared" si="5"/>
        <v/>
      </c>
      <c r="L22" s="189"/>
      <c r="M22" s="189"/>
      <c r="N22" s="189"/>
      <c r="O22" s="55"/>
      <c r="P22" s="338" t="str">
        <f t="shared" si="6"/>
        <v>-</v>
      </c>
      <c r="Q22" s="338"/>
      <c r="R22" s="352"/>
      <c r="S22" s="352"/>
      <c r="T22" s="352"/>
      <c r="U22" s="352"/>
      <c r="V22" s="352"/>
      <c r="W22" s="352"/>
      <c r="X22" s="352"/>
      <c r="Y22" s="352"/>
      <c r="Z22" s="352"/>
      <c r="AA22" s="352"/>
      <c r="AB22" s="352"/>
      <c r="AC22" s="352"/>
      <c r="AD22" s="352"/>
      <c r="AE22" s="352"/>
      <c r="AF22" s="352"/>
      <c r="AG22" s="352"/>
      <c r="AH22" s="352"/>
      <c r="AI22" s="352"/>
      <c r="AJ22" s="352"/>
      <c r="AK22" s="352"/>
      <c r="AL22" s="352"/>
      <c r="AM22" s="352"/>
      <c r="AN22" s="352"/>
      <c r="AO22" s="352"/>
      <c r="AP22" s="54"/>
      <c r="AU22" s="190">
        <f t="shared" si="0"/>
        <v>0</v>
      </c>
      <c r="AV22" s="190">
        <f t="shared" si="1"/>
        <v>0</v>
      </c>
      <c r="AW22" s="190">
        <f t="shared" si="2"/>
        <v>0</v>
      </c>
      <c r="AX22" s="190">
        <f t="shared" si="3"/>
        <v>0</v>
      </c>
      <c r="AY22" s="191"/>
      <c r="AZ22" s="192">
        <f t="shared" si="7"/>
        <v>0</v>
      </c>
      <c r="BA22" s="192">
        <f t="shared" si="7"/>
        <v>0</v>
      </c>
      <c r="BB22" s="192">
        <f t="shared" si="7"/>
        <v>0</v>
      </c>
      <c r="BC22" s="192">
        <f t="shared" si="7"/>
        <v>0</v>
      </c>
      <c r="BD22" s="191"/>
      <c r="BE22" s="193">
        <f t="shared" si="4"/>
        <v>0</v>
      </c>
      <c r="BG22" s="192">
        <f t="shared" si="8"/>
        <v>0</v>
      </c>
      <c r="BH22" s="192">
        <f t="shared" si="8"/>
        <v>0</v>
      </c>
      <c r="BI22" s="192">
        <f t="shared" si="8"/>
        <v>0</v>
      </c>
      <c r="BJ22" s="192">
        <f t="shared" si="8"/>
        <v>0</v>
      </c>
      <c r="BK22" s="193">
        <f t="shared" si="9"/>
        <v>0</v>
      </c>
      <c r="BL22" s="6"/>
      <c r="BM22" s="6"/>
      <c r="BN22" s="6"/>
      <c r="BO22" s="6"/>
    </row>
    <row r="23" spans="1:67" ht="18.399999999999999" customHeight="1" x14ac:dyDescent="0.25">
      <c r="A23" s="5"/>
      <c r="B23" s="334" t="s">
        <v>42</v>
      </c>
      <c r="C23" s="335"/>
      <c r="D23" s="335"/>
      <c r="E23" s="335"/>
      <c r="F23" s="335"/>
      <c r="G23" s="335"/>
      <c r="H23" s="335"/>
      <c r="I23" s="335"/>
      <c r="J23" s="335"/>
      <c r="K23" s="188" t="str">
        <f t="shared" si="5"/>
        <v/>
      </c>
      <c r="L23" s="189"/>
      <c r="M23" s="189"/>
      <c r="N23" s="189"/>
      <c r="O23" s="55"/>
      <c r="P23" s="338" t="str">
        <f t="shared" si="6"/>
        <v>-</v>
      </c>
      <c r="Q23" s="338"/>
      <c r="R23" s="352"/>
      <c r="S23" s="352"/>
      <c r="T23" s="352"/>
      <c r="U23" s="352"/>
      <c r="V23" s="352"/>
      <c r="W23" s="352"/>
      <c r="X23" s="352"/>
      <c r="Y23" s="352"/>
      <c r="Z23" s="352"/>
      <c r="AA23" s="352"/>
      <c r="AB23" s="352"/>
      <c r="AC23" s="352"/>
      <c r="AD23" s="352"/>
      <c r="AE23" s="352"/>
      <c r="AF23" s="352"/>
      <c r="AG23" s="352"/>
      <c r="AH23" s="352"/>
      <c r="AI23" s="352"/>
      <c r="AJ23" s="352"/>
      <c r="AK23" s="352"/>
      <c r="AL23" s="352"/>
      <c r="AM23" s="352"/>
      <c r="AN23" s="352"/>
      <c r="AO23" s="352"/>
      <c r="AP23" s="54"/>
      <c r="AU23" s="190">
        <f t="shared" si="0"/>
        <v>0</v>
      </c>
      <c r="AV23" s="190">
        <f t="shared" si="1"/>
        <v>0</v>
      </c>
      <c r="AW23" s="190">
        <f t="shared" si="2"/>
        <v>0</v>
      </c>
      <c r="AX23" s="190">
        <f t="shared" si="3"/>
        <v>0</v>
      </c>
      <c r="AY23" s="191"/>
      <c r="AZ23" s="192">
        <f t="shared" si="7"/>
        <v>0</v>
      </c>
      <c r="BA23" s="192">
        <f t="shared" si="7"/>
        <v>0</v>
      </c>
      <c r="BB23" s="192">
        <f t="shared" si="7"/>
        <v>0</v>
      </c>
      <c r="BC23" s="192">
        <f t="shared" si="7"/>
        <v>0</v>
      </c>
      <c r="BD23" s="191"/>
      <c r="BE23" s="194">
        <f t="shared" si="4"/>
        <v>0</v>
      </c>
      <c r="BG23" s="192">
        <f t="shared" si="8"/>
        <v>0</v>
      </c>
      <c r="BH23" s="192">
        <f t="shared" si="8"/>
        <v>0</v>
      </c>
      <c r="BI23" s="192">
        <f t="shared" si="8"/>
        <v>0</v>
      </c>
      <c r="BJ23" s="192">
        <f t="shared" si="8"/>
        <v>0</v>
      </c>
      <c r="BK23" s="193">
        <f t="shared" si="9"/>
        <v>0</v>
      </c>
      <c r="BL23" s="6"/>
      <c r="BM23" s="6"/>
      <c r="BN23" s="6"/>
      <c r="BO23" s="6"/>
    </row>
    <row r="24" spans="1:67" ht="15" customHeight="1" x14ac:dyDescent="0.25">
      <c r="A24" s="5"/>
      <c r="B24" s="259" t="s">
        <v>18</v>
      </c>
      <c r="C24" s="259"/>
      <c r="D24" s="259"/>
      <c r="E24" s="259"/>
      <c r="F24" s="259"/>
      <c r="G24" s="259"/>
      <c r="H24" s="259"/>
      <c r="I24" s="339">
        <f>IF(AND(L24=0,M24=0,N24=0,O24=0),"",SUM(L24:O24))</f>
        <v>0</v>
      </c>
      <c r="J24" s="339"/>
      <c r="K24" s="339"/>
      <c r="L24" s="188" t="str">
        <f>IF(AND(L10=0,L11=0,L12=0,L13=0,L14=0,L15=0,L16=0,L17,L18=0,L19=0,L20=0,L21=0,L22=0,L23=0),"",SUM(L10:L23))</f>
        <v/>
      </c>
      <c r="M24" s="188" t="str">
        <f>IF(AND(M10=0,M11=0,M12=0,M13=0,M14=0,M15=0,M16=0,M17,M18=0,M19=0,M20=0,M21=0,M22=0,M23=0),"",SUM(M10:M23))</f>
        <v/>
      </c>
      <c r="N24" s="188" t="str">
        <f>IF(AND(N10=0,N11=0,N12=0,N13=0,N14=0,N15=0,N16=0,N17,N18=0,N19=0,N20=0,N21=0,N22=0,N23=0),"",SUM(N10:N23))</f>
        <v/>
      </c>
      <c r="O24" s="188" t="str">
        <f>IF(AND(O10=0,O11=0,O12=0,O13=0,O14=0,O15=0,O16=0,O17,O18=0,O19=0,O20=0,O21=0,O22=0,O23=0),"",SUM(O10:O23))</f>
        <v/>
      </c>
      <c r="P24" s="340"/>
      <c r="Q24" s="340"/>
      <c r="R24" s="219"/>
      <c r="S24" s="219"/>
      <c r="T24" s="219"/>
      <c r="U24" s="219"/>
      <c r="V24" s="219"/>
      <c r="W24" s="219"/>
      <c r="X24" s="219"/>
      <c r="Y24" s="219"/>
      <c r="Z24" s="219"/>
      <c r="AA24" s="219"/>
      <c r="AB24" s="219"/>
      <c r="AC24" s="219"/>
      <c r="AD24" s="219"/>
      <c r="AE24" s="219"/>
      <c r="AF24" s="219"/>
      <c r="AG24" s="219"/>
      <c r="AH24" s="219"/>
      <c r="AI24" s="219"/>
      <c r="AJ24" s="219"/>
      <c r="AK24" s="219"/>
      <c r="AL24" s="219"/>
      <c r="AM24" s="219"/>
      <c r="AN24" s="219"/>
      <c r="AO24" s="219"/>
      <c r="AP24" s="54"/>
      <c r="AU24" s="196"/>
      <c r="AV24" s="196"/>
      <c r="AW24" s="196"/>
      <c r="AX24" s="196"/>
      <c r="AY24" s="191"/>
      <c r="AZ24" s="191"/>
      <c r="BA24" s="191"/>
      <c r="BB24" s="191"/>
      <c r="BC24" s="191"/>
      <c r="BD24" s="191"/>
      <c r="BE24" s="197">
        <f>IF(AND(BE10=0,BE11=0,BE12=0,BE13=0,BE14=0,BE15=0,BE16=0,BE17=0,BE18=0,BE19=0,BE20=0,BE21=0,BE22=0,BE23=0),0,SUMIFS(BE10:BE23,BE10:BE23,"&gt;0")/COUNTIF(BE10:BE23,"&gt;0"))</f>
        <v>0</v>
      </c>
      <c r="BF24" s="198">
        <v>0.8</v>
      </c>
      <c r="BG24" s="197">
        <f>+BE24*BF24</f>
        <v>0</v>
      </c>
      <c r="BK24" s="9" t="e">
        <f>IF(AND(BK10=0,BK11=0,BK12=0,BK13=0,BK14=0,BK15=0,BK16=0,BK17,BK18=0,BK19=0,BK20=0,BK21=0,BK22=0,BK23=0),0,SUMIFS(BK10:BK23,BK10:BK23,"&gt;0")/COUNTIF(K10:K23,"&gt;0"))</f>
        <v>#DIV/0!</v>
      </c>
      <c r="BL24" s="12" t="e">
        <f>+BK24*BF24</f>
        <v>#DIV/0!</v>
      </c>
    </row>
    <row r="25" spans="1:67" ht="15" customHeight="1" x14ac:dyDescent="0.25">
      <c r="A25" s="5"/>
      <c r="B25" s="259" t="s">
        <v>48</v>
      </c>
      <c r="C25" s="259"/>
      <c r="D25" s="259"/>
      <c r="E25" s="259"/>
      <c r="F25" s="259"/>
      <c r="G25" s="259"/>
      <c r="H25" s="259"/>
      <c r="I25" s="348" t="str">
        <f>_xlfn.IFS(BE24=0,"-",BE24="ERROR","ERROR",BE24&lt;=0.25,"SIN DAÑO",BE24&lt;0.51,"BAJO",BE24&lt;0.76,"MEDIO",BE24&gt;=0.76,"ALTO")</f>
        <v>-</v>
      </c>
      <c r="J25" s="348"/>
      <c r="K25" s="348"/>
      <c r="L25" s="343" t="s">
        <v>49</v>
      </c>
      <c r="M25" s="343"/>
      <c r="N25" s="343"/>
      <c r="O25" s="349">
        <f>+BN110</f>
        <v>0</v>
      </c>
      <c r="P25" s="349"/>
      <c r="Q25" s="349"/>
      <c r="R25" s="219"/>
      <c r="S25" s="219"/>
      <c r="T25" s="219"/>
      <c r="U25" s="219"/>
      <c r="V25" s="219"/>
      <c r="W25" s="219"/>
      <c r="X25" s="219"/>
      <c r="Y25" s="219"/>
      <c r="Z25" s="219"/>
      <c r="AA25" s="219"/>
      <c r="AB25" s="219"/>
      <c r="AC25" s="219"/>
      <c r="AD25" s="219"/>
      <c r="AE25" s="219"/>
      <c r="AF25" s="219"/>
      <c r="AG25" s="219"/>
      <c r="AH25" s="219"/>
      <c r="AI25" s="219"/>
      <c r="AJ25" s="219"/>
      <c r="AK25" s="219"/>
      <c r="AL25" s="219"/>
      <c r="AM25" s="219"/>
      <c r="AN25" s="219"/>
      <c r="AO25" s="219"/>
      <c r="AP25" s="54"/>
      <c r="AU25" s="196"/>
      <c r="AV25" s="196"/>
      <c r="AW25" s="196"/>
      <c r="AX25" s="196"/>
      <c r="AY25" s="191"/>
      <c r="AZ25" s="191"/>
      <c r="BA25" s="191"/>
      <c r="BB25" s="191"/>
      <c r="BC25" s="191"/>
      <c r="BD25" s="191"/>
      <c r="BE25" s="186"/>
    </row>
    <row r="26" spans="1:67" ht="18.399999999999999" customHeight="1" x14ac:dyDescent="0.25">
      <c r="A26" s="5"/>
      <c r="B26" s="346" t="s">
        <v>57</v>
      </c>
      <c r="C26" s="347"/>
      <c r="D26" s="347"/>
      <c r="E26" s="347"/>
      <c r="F26" s="347"/>
      <c r="G26" s="347"/>
      <c r="H26" s="347"/>
      <c r="I26" s="347"/>
      <c r="J26" s="347"/>
      <c r="K26" s="199" t="str">
        <f>IF(AND(L26=0,M26=0,N26=0,O26=0),"",SUM(L26:O26))</f>
        <v/>
      </c>
      <c r="L26" s="7"/>
      <c r="M26" s="7"/>
      <c r="N26" s="7"/>
      <c r="O26" s="7"/>
      <c r="P26" s="337" t="str">
        <f>_xlfn.IFS(BE26=0,"-",BE26="ERROR","ERROR",BE26&lt;=0.25,"SIN DAÑO",BE26&lt;0.51,"BAJO",BE26&lt;0.76,"MEDIO",BE26&gt;=0.76,"ALTO")</f>
        <v>-</v>
      </c>
      <c r="Q26" s="338"/>
      <c r="R26" s="219"/>
      <c r="S26" s="219"/>
      <c r="T26" s="219"/>
      <c r="U26" s="219"/>
      <c r="V26" s="219"/>
      <c r="W26" s="219"/>
      <c r="X26" s="219"/>
      <c r="Y26" s="219"/>
      <c r="Z26" s="219"/>
      <c r="AA26" s="219"/>
      <c r="AB26" s="219"/>
      <c r="AC26" s="219"/>
      <c r="AD26" s="219"/>
      <c r="AE26" s="219"/>
      <c r="AF26" s="219"/>
      <c r="AG26" s="219"/>
      <c r="AH26" s="219"/>
      <c r="AI26" s="219"/>
      <c r="AJ26" s="219"/>
      <c r="AK26" s="219"/>
      <c r="AL26" s="219"/>
      <c r="AM26" s="219"/>
      <c r="AN26" s="219"/>
      <c r="AO26" s="219"/>
      <c r="AP26" s="54"/>
      <c r="AU26" s="190">
        <f>IF(K26=0,0,L26*4)</f>
        <v>0</v>
      </c>
      <c r="AV26" s="190">
        <f>IF(K26=0,0,M26*3)</f>
        <v>0</v>
      </c>
      <c r="AW26" s="190">
        <f>IF(K26=0,0,N26*2)</f>
        <v>0</v>
      </c>
      <c r="AX26" s="190">
        <f>IF(K26=0,0,O26*1)</f>
        <v>0</v>
      </c>
      <c r="AY26" s="191"/>
      <c r="AZ26" s="192">
        <f t="shared" si="7"/>
        <v>0</v>
      </c>
      <c r="BA26" s="192">
        <f t="shared" si="7"/>
        <v>0</v>
      </c>
      <c r="BB26" s="192">
        <f t="shared" si="7"/>
        <v>0</v>
      </c>
      <c r="BC26" s="192">
        <f t="shared" si="7"/>
        <v>0</v>
      </c>
      <c r="BD26" s="191"/>
      <c r="BE26" s="193">
        <f>IF(K26="",0,(AZ26+BA26+BB26+BC26)/4)</f>
        <v>0</v>
      </c>
      <c r="BG26" s="193">
        <f t="shared" ref="BG26:BJ30" si="10">IF(L26&gt;0,BG$6,)</f>
        <v>0</v>
      </c>
      <c r="BH26" s="193">
        <f t="shared" si="10"/>
        <v>0</v>
      </c>
      <c r="BI26" s="193">
        <f t="shared" si="10"/>
        <v>0</v>
      </c>
      <c r="BJ26" s="193">
        <f t="shared" si="10"/>
        <v>0</v>
      </c>
      <c r="BK26" s="193">
        <f>IF(K10="",0,(BG26+BH26+BI26+BJ26)/4)</f>
        <v>0</v>
      </c>
    </row>
    <row r="27" spans="1:67" ht="18.399999999999999" customHeight="1" x14ac:dyDescent="0.25">
      <c r="A27" s="5"/>
      <c r="B27" s="344" t="s">
        <v>44</v>
      </c>
      <c r="C27" s="345"/>
      <c r="D27" s="345"/>
      <c r="E27" s="345"/>
      <c r="F27" s="345"/>
      <c r="G27" s="345"/>
      <c r="H27" s="345"/>
      <c r="I27" s="345"/>
      <c r="J27" s="345"/>
      <c r="K27" s="199" t="str">
        <f>IF(AND(L27=0,M27=0,N27=0,O27=0),"",SUM(L27:O27))</f>
        <v/>
      </c>
      <c r="L27" s="7"/>
      <c r="M27" s="7"/>
      <c r="N27" s="7"/>
      <c r="O27" s="7"/>
      <c r="P27" s="337" t="str">
        <f>_xlfn.IFS(BE27=0,"-",BE27="ERROR","ERROR",BE27&lt;=0.25,"SIN DAÑO",BE27&lt;0.51,"BAJO",BE27&lt;0.76,"MEDIO",BE27&gt;=0.76,"ALTO")</f>
        <v>-</v>
      </c>
      <c r="Q27" s="338"/>
      <c r="R27" s="219"/>
      <c r="S27" s="219"/>
      <c r="T27" s="219"/>
      <c r="U27" s="219"/>
      <c r="V27" s="219"/>
      <c r="W27" s="219"/>
      <c r="X27" s="219"/>
      <c r="Y27" s="219"/>
      <c r="Z27" s="219"/>
      <c r="AA27" s="219"/>
      <c r="AB27" s="219"/>
      <c r="AC27" s="219"/>
      <c r="AD27" s="219"/>
      <c r="AE27" s="219"/>
      <c r="AF27" s="219"/>
      <c r="AG27" s="219"/>
      <c r="AH27" s="219"/>
      <c r="AI27" s="219"/>
      <c r="AJ27" s="219"/>
      <c r="AK27" s="219"/>
      <c r="AL27" s="219"/>
      <c r="AM27" s="219"/>
      <c r="AN27" s="219"/>
      <c r="AO27" s="219"/>
      <c r="AP27" s="54"/>
      <c r="AU27" s="190">
        <f>IF(K27=0,0,L27*4)</f>
        <v>0</v>
      </c>
      <c r="AV27" s="190">
        <f>IF(K27=0,0,M27*3)</f>
        <v>0</v>
      </c>
      <c r="AW27" s="190">
        <f>IF(K27=0,0,N27*2)</f>
        <v>0</v>
      </c>
      <c r="AX27" s="190">
        <f>IF(K27=0,0,O27*1)</f>
        <v>0</v>
      </c>
      <c r="AY27" s="191"/>
      <c r="AZ27" s="192">
        <f t="shared" si="7"/>
        <v>0</v>
      </c>
      <c r="BA27" s="192">
        <f t="shared" si="7"/>
        <v>0</v>
      </c>
      <c r="BB27" s="192">
        <f t="shared" si="7"/>
        <v>0</v>
      </c>
      <c r="BC27" s="192">
        <f t="shared" si="7"/>
        <v>0</v>
      </c>
      <c r="BD27" s="191"/>
      <c r="BE27" s="193">
        <f>IF(K27="",0,(AZ27+BA27+BB27+BC27)/4)</f>
        <v>0</v>
      </c>
      <c r="BG27" s="193">
        <f t="shared" si="10"/>
        <v>0</v>
      </c>
      <c r="BH27" s="193">
        <f t="shared" si="10"/>
        <v>0</v>
      </c>
      <c r="BI27" s="193">
        <f t="shared" si="10"/>
        <v>0</v>
      </c>
      <c r="BJ27" s="193">
        <f t="shared" si="10"/>
        <v>0</v>
      </c>
      <c r="BK27" s="193">
        <f>IF(K11="",0,(BG27+BH27+BI27+BJ27)/4)</f>
        <v>0</v>
      </c>
    </row>
    <row r="28" spans="1:67" ht="18.399999999999999" customHeight="1" x14ac:dyDescent="0.25">
      <c r="A28" s="5"/>
      <c r="B28" s="344" t="s">
        <v>45</v>
      </c>
      <c r="C28" s="345"/>
      <c r="D28" s="345"/>
      <c r="E28" s="345"/>
      <c r="F28" s="345"/>
      <c r="G28" s="345"/>
      <c r="H28" s="345"/>
      <c r="I28" s="345"/>
      <c r="J28" s="345"/>
      <c r="K28" s="199" t="str">
        <f>IF(AND(L28=0,M28=0,N28=0,O28=0),"",SUM(L28:O28))</f>
        <v/>
      </c>
      <c r="L28" s="7"/>
      <c r="M28" s="7"/>
      <c r="N28" s="7"/>
      <c r="O28" s="7"/>
      <c r="P28" s="337" t="str">
        <f>_xlfn.IFS(BE28=0,"-",BE28="ERROR","ERROR",BE28&lt;=0.25,"SIN DAÑO",BE28&lt;0.51,"BAJO",BE28&lt;0.76,"MEDIO",BE28&gt;=0.76,"ALTO")</f>
        <v>-</v>
      </c>
      <c r="Q28" s="338"/>
      <c r="R28" s="219"/>
      <c r="S28" s="219"/>
      <c r="T28" s="219"/>
      <c r="U28" s="219"/>
      <c r="V28" s="219"/>
      <c r="W28" s="219"/>
      <c r="X28" s="219"/>
      <c r="Y28" s="219"/>
      <c r="Z28" s="219"/>
      <c r="AA28" s="219"/>
      <c r="AB28" s="219"/>
      <c r="AC28" s="219"/>
      <c r="AD28" s="219"/>
      <c r="AE28" s="219"/>
      <c r="AF28" s="219"/>
      <c r="AG28" s="219"/>
      <c r="AH28" s="219"/>
      <c r="AI28" s="219"/>
      <c r="AJ28" s="219"/>
      <c r="AK28" s="219"/>
      <c r="AL28" s="219"/>
      <c r="AM28" s="219"/>
      <c r="AN28" s="219"/>
      <c r="AO28" s="219"/>
      <c r="AP28" s="54"/>
      <c r="AU28" s="190">
        <f>IF(K28=0,0,L28*4)</f>
        <v>0</v>
      </c>
      <c r="AV28" s="190">
        <f>IF(K28=0,0,M28*3)</f>
        <v>0</v>
      </c>
      <c r="AW28" s="190">
        <f>IF(K28=0,0,N28*2)</f>
        <v>0</v>
      </c>
      <c r="AX28" s="190">
        <f>IF(K28=0,0,O28*1)</f>
        <v>0</v>
      </c>
      <c r="AY28" s="191"/>
      <c r="AZ28" s="192">
        <f t="shared" si="7"/>
        <v>0</v>
      </c>
      <c r="BA28" s="192">
        <f t="shared" si="7"/>
        <v>0</v>
      </c>
      <c r="BB28" s="192">
        <f t="shared" si="7"/>
        <v>0</v>
      </c>
      <c r="BC28" s="192">
        <f t="shared" si="7"/>
        <v>0</v>
      </c>
      <c r="BD28" s="191"/>
      <c r="BE28" s="193">
        <f>IF(K28="",0,(AZ28+BA28+BB28+BC28)/4)</f>
        <v>0</v>
      </c>
      <c r="BG28" s="193">
        <f t="shared" si="10"/>
        <v>0</v>
      </c>
      <c r="BH28" s="193">
        <f t="shared" si="10"/>
        <v>0</v>
      </c>
      <c r="BI28" s="193">
        <f t="shared" si="10"/>
        <v>0</v>
      </c>
      <c r="BJ28" s="193">
        <f t="shared" si="10"/>
        <v>0</v>
      </c>
      <c r="BK28" s="193">
        <f>IF(K12="",0,(BG28+BH28+BI28+BJ28)/4)</f>
        <v>0</v>
      </c>
    </row>
    <row r="29" spans="1:67" ht="18.399999999999999" customHeight="1" x14ac:dyDescent="0.25">
      <c r="A29" s="5"/>
      <c r="B29" s="344" t="s">
        <v>46</v>
      </c>
      <c r="C29" s="345"/>
      <c r="D29" s="345"/>
      <c r="E29" s="345"/>
      <c r="F29" s="345"/>
      <c r="G29" s="345"/>
      <c r="H29" s="345"/>
      <c r="I29" s="345"/>
      <c r="J29" s="345"/>
      <c r="K29" s="199" t="str">
        <f>IF(AND(L29=0,M29=0,N29=0,O29=0),"",SUM(L29:O29))</f>
        <v/>
      </c>
      <c r="L29" s="7"/>
      <c r="M29" s="7"/>
      <c r="N29" s="7"/>
      <c r="O29" s="7"/>
      <c r="P29" s="337" t="str">
        <f>_xlfn.IFS(BE29=0,"-",BE29="ERROR","ERROR",BE29&lt;=0.25,"SIN DAÑO",BE29&lt;0.51,"BAJO",BE29&lt;0.76,"MEDIO",BE29&gt;=0.76,"ALTO")</f>
        <v>-</v>
      </c>
      <c r="Q29" s="338"/>
      <c r="R29" s="219"/>
      <c r="S29" s="219"/>
      <c r="T29" s="219"/>
      <c r="U29" s="219"/>
      <c r="V29" s="219"/>
      <c r="W29" s="219"/>
      <c r="X29" s="219"/>
      <c r="Y29" s="219"/>
      <c r="Z29" s="219"/>
      <c r="AA29" s="219"/>
      <c r="AB29" s="219"/>
      <c r="AC29" s="219"/>
      <c r="AD29" s="219"/>
      <c r="AE29" s="219"/>
      <c r="AF29" s="219"/>
      <c r="AG29" s="219"/>
      <c r="AH29" s="219"/>
      <c r="AI29" s="219"/>
      <c r="AJ29" s="219"/>
      <c r="AK29" s="219"/>
      <c r="AL29" s="219"/>
      <c r="AM29" s="219"/>
      <c r="AN29" s="219"/>
      <c r="AO29" s="219"/>
      <c r="AP29" s="54"/>
      <c r="AU29" s="190">
        <f>IF(K29=0,0,L29*4)</f>
        <v>0</v>
      </c>
      <c r="AV29" s="190">
        <f>IF(K29=0,0,M29*3)</f>
        <v>0</v>
      </c>
      <c r="AW29" s="190">
        <f>IF(K29=0,0,N29*2)</f>
        <v>0</v>
      </c>
      <c r="AX29" s="190">
        <f>IF(K29=0,0,O29*1)</f>
        <v>0</v>
      </c>
      <c r="AY29" s="191"/>
      <c r="AZ29" s="192">
        <f t="shared" si="7"/>
        <v>0</v>
      </c>
      <c r="BA29" s="192">
        <f t="shared" si="7"/>
        <v>0</v>
      </c>
      <c r="BB29" s="192">
        <f t="shared" si="7"/>
        <v>0</v>
      </c>
      <c r="BC29" s="192">
        <f t="shared" si="7"/>
        <v>0</v>
      </c>
      <c r="BD29" s="191"/>
      <c r="BE29" s="193">
        <f>IF(K29="",0,(AZ29+BA29+BB29+BC29)/4)</f>
        <v>0</v>
      </c>
      <c r="BG29" s="193">
        <f t="shared" si="10"/>
        <v>0</v>
      </c>
      <c r="BH29" s="193">
        <f t="shared" si="10"/>
        <v>0</v>
      </c>
      <c r="BI29" s="193">
        <f t="shared" si="10"/>
        <v>0</v>
      </c>
      <c r="BJ29" s="193">
        <f t="shared" si="10"/>
        <v>0</v>
      </c>
      <c r="BK29" s="193">
        <f>IF(K13="",0,(BG29+BH29+BI29+BJ29)/4)</f>
        <v>0</v>
      </c>
    </row>
    <row r="30" spans="1:67" ht="18.399999999999999" customHeight="1" x14ac:dyDescent="0.25">
      <c r="A30" s="5"/>
      <c r="B30" s="334" t="s">
        <v>40</v>
      </c>
      <c r="C30" s="335"/>
      <c r="D30" s="335"/>
      <c r="E30" s="335"/>
      <c r="F30" s="335"/>
      <c r="G30" s="335"/>
      <c r="H30" s="335"/>
      <c r="I30" s="335"/>
      <c r="J30" s="336"/>
      <c r="K30" s="199" t="str">
        <f>IF(AND(L30=0,M30=0,N30=0,O30=0),"",SUM(L30:O30))</f>
        <v/>
      </c>
      <c r="L30" s="11"/>
      <c r="M30" s="11"/>
      <c r="N30" s="11"/>
      <c r="O30" s="11"/>
      <c r="P30" s="337" t="str">
        <f>_xlfn.IFS(BE30=0,"-",BE30="ERROR","ERROR",BE30&lt;=0.25,"SIN DAÑO",BE30&lt;0.51,"BAJO",BE30&lt;0.76,"MEDIO",BE30&gt;=0.76,"ALTO")</f>
        <v>-</v>
      </c>
      <c r="Q30" s="338"/>
      <c r="R30" s="219"/>
      <c r="S30" s="219"/>
      <c r="T30" s="219"/>
      <c r="U30" s="219"/>
      <c r="V30" s="219"/>
      <c r="W30" s="219"/>
      <c r="X30" s="219"/>
      <c r="Y30" s="219"/>
      <c r="Z30" s="219"/>
      <c r="AA30" s="219"/>
      <c r="AB30" s="219"/>
      <c r="AC30" s="219"/>
      <c r="AD30" s="219"/>
      <c r="AE30" s="219"/>
      <c r="AF30" s="219"/>
      <c r="AG30" s="219"/>
      <c r="AH30" s="219"/>
      <c r="AI30" s="219"/>
      <c r="AJ30" s="219"/>
      <c r="AK30" s="219"/>
      <c r="AL30" s="219"/>
      <c r="AM30" s="219"/>
      <c r="AN30" s="219"/>
      <c r="AO30" s="219"/>
      <c r="AP30" s="54"/>
      <c r="AU30" s="190">
        <f>IF(K30=0,0,L30*4)</f>
        <v>0</v>
      </c>
      <c r="AV30" s="190">
        <f>IF(K30=0,0,M30*3)</f>
        <v>0</v>
      </c>
      <c r="AW30" s="190">
        <f>IF(K30=0,0,N30*2)</f>
        <v>0</v>
      </c>
      <c r="AX30" s="190">
        <f>IF(K30=0,0,O30*1)</f>
        <v>0</v>
      </c>
      <c r="AY30" s="191"/>
      <c r="AZ30" s="192">
        <f t="shared" si="7"/>
        <v>0</v>
      </c>
      <c r="BA30" s="192">
        <f t="shared" si="7"/>
        <v>0</v>
      </c>
      <c r="BB30" s="192">
        <f t="shared" si="7"/>
        <v>0</v>
      </c>
      <c r="BC30" s="192">
        <f t="shared" si="7"/>
        <v>0</v>
      </c>
      <c r="BD30" s="191"/>
      <c r="BE30" s="193">
        <f>IF(K30="",0,(AZ30+BA30+BB30+BC30)/4)</f>
        <v>0</v>
      </c>
      <c r="BG30" s="193">
        <f t="shared" si="10"/>
        <v>0</v>
      </c>
      <c r="BH30" s="193">
        <f t="shared" si="10"/>
        <v>0</v>
      </c>
      <c r="BI30" s="193">
        <f t="shared" si="10"/>
        <v>0</v>
      </c>
      <c r="BJ30" s="193">
        <f t="shared" si="10"/>
        <v>0</v>
      </c>
      <c r="BK30" s="193">
        <f>IF(K14="",0,(BG30+BH30+BI30+BJ30)/4)</f>
        <v>0</v>
      </c>
    </row>
    <row r="31" spans="1:67" ht="15" customHeight="1" x14ac:dyDescent="0.25">
      <c r="A31" s="5"/>
      <c r="B31" s="259" t="s">
        <v>18</v>
      </c>
      <c r="C31" s="259"/>
      <c r="D31" s="259"/>
      <c r="E31" s="259"/>
      <c r="F31" s="259"/>
      <c r="G31" s="259"/>
      <c r="H31" s="259"/>
      <c r="I31" s="339">
        <f>IF(AND(L31=0,M31=0,N31=0,O31=0),"",SUM(L31:O31))</f>
        <v>0</v>
      </c>
      <c r="J31" s="339"/>
      <c r="K31" s="339"/>
      <c r="L31" s="195" t="str">
        <f>IF(AND(L26=0,L27=0,L28=0,L29=0,L30=0),"",SUM(L26:L30))</f>
        <v/>
      </c>
      <c r="M31" s="195" t="str">
        <f>IF(AND(M26=0,M27=0,M28=0,M29=0,M30=0),"",SUM(M26:M30))</f>
        <v/>
      </c>
      <c r="N31" s="195" t="str">
        <f>IF(AND(N26=0,N27=0,N28=0,N29=0,N30=0),"",SUM(N26:N30))</f>
        <v/>
      </c>
      <c r="O31" s="195" t="str">
        <f>IF(AND(O26=0,O27=0,O28=0,O29=0,O30=0),"",SUM(O26:O30))</f>
        <v/>
      </c>
      <c r="P31" s="340"/>
      <c r="Q31" s="340"/>
      <c r="R31" s="341"/>
      <c r="S31" s="341"/>
      <c r="T31" s="341"/>
      <c r="U31" s="341"/>
      <c r="V31" s="341"/>
      <c r="W31" s="341"/>
      <c r="X31" s="341"/>
      <c r="Y31" s="341"/>
      <c r="Z31" s="341"/>
      <c r="AA31" s="341"/>
      <c r="AB31" s="341"/>
      <c r="AC31" s="341"/>
      <c r="AD31" s="341"/>
      <c r="AE31" s="341"/>
      <c r="AF31" s="341"/>
      <c r="AG31" s="341"/>
      <c r="AH31" s="341"/>
      <c r="AI31" s="341"/>
      <c r="AJ31" s="341"/>
      <c r="AK31" s="341"/>
      <c r="AL31" s="341"/>
      <c r="AM31" s="341"/>
      <c r="AN31" s="341"/>
      <c r="AO31" s="341"/>
      <c r="AP31" s="54"/>
      <c r="BE31" s="197">
        <f>IF(AND(M26=0,M27=0,M28=0,M29=0,M30=0),0,SUMIFS(BE26:BE30,BE26:BE30,"&gt;0")/COUNTIF(BE26:BE30,"&gt;0"))</f>
        <v>0</v>
      </c>
      <c r="BF31" s="198">
        <v>0.05</v>
      </c>
      <c r="BG31" s="200">
        <f>+BE31*BF31</f>
        <v>0</v>
      </c>
      <c r="BK31" s="12">
        <f>IF(AND(BK26=0,BK27=0,BK28=0,BK29=0),0,SUMIFS(BK26:BK30,BK26:BK30,"&gt;0")/COUNTIF(K26:K30,"&gt;0"))</f>
        <v>0</v>
      </c>
      <c r="BL31" s="12">
        <f>+BK31*BF31</f>
        <v>0</v>
      </c>
    </row>
    <row r="32" spans="1:67" ht="15" customHeight="1" x14ac:dyDescent="0.25">
      <c r="A32" s="5"/>
      <c r="B32" s="259" t="s">
        <v>47</v>
      </c>
      <c r="C32" s="259"/>
      <c r="D32" s="259"/>
      <c r="E32" s="259"/>
      <c r="F32" s="259"/>
      <c r="G32" s="259"/>
      <c r="H32" s="259"/>
      <c r="I32" s="342" t="str">
        <f>_xlfn.IFS(BE31=0,"-",BE31="ERROR","ERROR",BE31&lt;=0.25,"SIN DAÑO",BE31&lt;0.51,"BAJO",BE31&lt;0.76,"MEDIO",BE31&gt;=0.76,"ALTO")</f>
        <v>-</v>
      </c>
      <c r="J32" s="342"/>
      <c r="K32" s="342"/>
      <c r="L32" s="343" t="s">
        <v>49</v>
      </c>
      <c r="M32" s="343"/>
      <c r="N32" s="343"/>
      <c r="O32" s="323">
        <f>+BO110</f>
        <v>0</v>
      </c>
      <c r="P32" s="323"/>
      <c r="Q32" s="323"/>
      <c r="R32" s="341"/>
      <c r="S32" s="341"/>
      <c r="T32" s="341"/>
      <c r="U32" s="341"/>
      <c r="V32" s="341"/>
      <c r="W32" s="341"/>
      <c r="X32" s="341"/>
      <c r="Y32" s="341"/>
      <c r="Z32" s="341"/>
      <c r="AA32" s="341"/>
      <c r="AB32" s="341"/>
      <c r="AC32" s="341"/>
      <c r="AD32" s="341"/>
      <c r="AE32" s="341"/>
      <c r="AF32" s="341"/>
      <c r="AG32" s="341"/>
      <c r="AH32" s="341"/>
      <c r="AI32" s="341"/>
      <c r="AJ32" s="341"/>
      <c r="AK32" s="341"/>
      <c r="AL32" s="341"/>
      <c r="AM32" s="341"/>
      <c r="AN32" s="341"/>
      <c r="AO32" s="341"/>
      <c r="AP32" s="54"/>
    </row>
    <row r="33" spans="1:67" ht="15" customHeight="1" x14ac:dyDescent="0.25">
      <c r="A33" s="5"/>
      <c r="B33" s="324" t="s">
        <v>53</v>
      </c>
      <c r="C33" s="324"/>
      <c r="D33" s="324"/>
      <c r="E33" s="324"/>
      <c r="F33" s="324"/>
      <c r="G33" s="324"/>
      <c r="H33" s="324"/>
      <c r="I33" s="324"/>
      <c r="J33" s="324"/>
      <c r="K33" s="325" t="str">
        <f>_xlfn.IFS(BG34=0,"-",BG34="ERROR","ERROR",BG34&lt;=0.25,"SIN DAÑO",BG34&lt;0.51,"BAJO",BG34&lt;0.76,"MEDIO",BG34&gt;=0.76,"ALTO")</f>
        <v>-</v>
      </c>
      <c r="L33" s="326"/>
      <c r="M33" s="326"/>
      <c r="N33" s="326"/>
      <c r="O33" s="326"/>
      <c r="P33" s="327" t="s">
        <v>492</v>
      </c>
      <c r="Q33" s="327"/>
      <c r="R33" s="328"/>
      <c r="S33" s="328"/>
      <c r="T33" s="328"/>
      <c r="U33" s="328"/>
      <c r="V33" s="328"/>
      <c r="W33" s="328"/>
      <c r="X33" s="328"/>
      <c r="Y33" s="328"/>
      <c r="Z33" s="328"/>
      <c r="AA33" s="328"/>
      <c r="AB33" s="328"/>
      <c r="AC33" s="328"/>
      <c r="AD33" s="328"/>
      <c r="AE33" s="328"/>
      <c r="AF33" s="328"/>
      <c r="AG33" s="328"/>
      <c r="AH33" s="328"/>
      <c r="AI33" s="328"/>
      <c r="AJ33" s="328"/>
      <c r="AK33" s="328"/>
      <c r="AL33" s="328"/>
      <c r="AM33" s="328"/>
      <c r="AN33" s="328"/>
      <c r="AO33" s="328"/>
      <c r="AP33" s="54"/>
    </row>
    <row r="34" spans="1:67" ht="15" customHeight="1" x14ac:dyDescent="0.25">
      <c r="A34" s="5"/>
      <c r="B34" s="329" t="s">
        <v>54</v>
      </c>
      <c r="C34" s="329"/>
      <c r="D34" s="329"/>
      <c r="E34" s="329"/>
      <c r="F34" s="329"/>
      <c r="G34" s="329"/>
      <c r="H34" s="329"/>
      <c r="I34" s="329"/>
      <c r="J34" s="329"/>
      <c r="K34" s="330">
        <f>+O25+O32+AU45</f>
        <v>0</v>
      </c>
      <c r="L34" s="331"/>
      <c r="M34" s="331"/>
      <c r="N34" s="331"/>
      <c r="O34" s="331"/>
      <c r="P34" s="332">
        <v>0.3</v>
      </c>
      <c r="Q34" s="333"/>
      <c r="R34" s="328"/>
      <c r="S34" s="328"/>
      <c r="T34" s="328"/>
      <c r="U34" s="328"/>
      <c r="V34" s="328"/>
      <c r="W34" s="328"/>
      <c r="X34" s="328"/>
      <c r="Y34" s="328"/>
      <c r="Z34" s="328"/>
      <c r="AA34" s="328"/>
      <c r="AB34" s="328"/>
      <c r="AC34" s="328"/>
      <c r="AD34" s="328"/>
      <c r="AE34" s="328"/>
      <c r="AF34" s="328"/>
      <c r="AG34" s="328"/>
      <c r="AH34" s="328"/>
      <c r="AI34" s="328"/>
      <c r="AJ34" s="328"/>
      <c r="AK34" s="328"/>
      <c r="AL34" s="328"/>
      <c r="AM34" s="328"/>
      <c r="AN34" s="328"/>
      <c r="AO34" s="328"/>
      <c r="AP34" s="54"/>
      <c r="BF34" s="198">
        <v>1</v>
      </c>
      <c r="BG34" s="197">
        <f>+BG24+BG31+BG41</f>
        <v>0</v>
      </c>
    </row>
    <row r="35" spans="1:67" ht="12" customHeight="1" x14ac:dyDescent="0.25">
      <c r="A35" s="5"/>
      <c r="B35" s="270" t="s">
        <v>55</v>
      </c>
      <c r="C35" s="271"/>
      <c r="D35" s="271"/>
      <c r="E35" s="271"/>
      <c r="F35" s="271"/>
      <c r="G35" s="271"/>
      <c r="H35" s="271"/>
      <c r="I35" s="271"/>
      <c r="J35" s="271"/>
      <c r="K35" s="271"/>
      <c r="L35" s="271"/>
      <c r="M35" s="271"/>
      <c r="N35" s="271"/>
      <c r="O35" s="271"/>
      <c r="P35" s="271"/>
      <c r="Q35" s="271"/>
      <c r="R35" s="271"/>
      <c r="S35" s="271"/>
      <c r="T35" s="271"/>
      <c r="U35" s="271"/>
      <c r="V35" s="271"/>
      <c r="W35" s="271"/>
      <c r="X35" s="271"/>
      <c r="Y35" s="271"/>
      <c r="Z35" s="271"/>
      <c r="AA35" s="271"/>
      <c r="AB35" s="271"/>
      <c r="AC35" s="271"/>
      <c r="AD35" s="271"/>
      <c r="AE35" s="271"/>
      <c r="AF35" s="271"/>
      <c r="AG35" s="271"/>
      <c r="AH35" s="271"/>
      <c r="AI35" s="271"/>
      <c r="AJ35" s="271"/>
      <c r="AK35" s="271"/>
      <c r="AL35" s="271"/>
      <c r="AM35" s="271"/>
      <c r="AN35" s="271"/>
      <c r="AO35" s="271"/>
      <c r="AP35" s="54"/>
    </row>
    <row r="36" spans="1:67" ht="13.15" customHeight="1" x14ac:dyDescent="0.25">
      <c r="A36" s="5"/>
      <c r="B36" s="312"/>
      <c r="C36" s="314" t="s">
        <v>28</v>
      </c>
      <c r="D36" s="315"/>
      <c r="E36" s="315"/>
      <c r="F36" s="315"/>
      <c r="G36" s="315"/>
      <c r="H36" s="315"/>
      <c r="I36" s="315"/>
      <c r="J36" s="316"/>
      <c r="K36" s="316"/>
      <c r="L36" s="316"/>
      <c r="M36" s="317"/>
      <c r="N36" s="318"/>
      <c r="O36" s="318"/>
      <c r="P36" s="319"/>
      <c r="Q36" s="315" t="s">
        <v>29</v>
      </c>
      <c r="R36" s="315"/>
      <c r="S36" s="315"/>
      <c r="T36" s="315"/>
      <c r="U36" s="315"/>
      <c r="V36" s="315"/>
      <c r="W36" s="315"/>
      <c r="X36" s="316"/>
      <c r="Y36" s="316"/>
      <c r="Z36" s="316"/>
      <c r="AA36" s="317"/>
      <c r="AB36" s="318"/>
      <c r="AC36" s="318"/>
      <c r="AD36" s="319"/>
      <c r="AE36" s="315" t="s">
        <v>60</v>
      </c>
      <c r="AF36" s="315"/>
      <c r="AG36" s="315"/>
      <c r="AH36" s="315"/>
      <c r="AI36" s="315"/>
      <c r="AJ36" s="315"/>
      <c r="AK36" s="315"/>
      <c r="AL36" s="316"/>
      <c r="AM36" s="316"/>
      <c r="AN36" s="316"/>
      <c r="AO36" s="312"/>
      <c r="AP36" s="54"/>
      <c r="AT36" s="201"/>
      <c r="BE36" s="55">
        <f>_xlfn.IFS(O40="SIN DAÑO",0.25,O40="BAJO",0.5,O40="MEDIO",0.75,O40="ALTO",1,O40=0,0)</f>
        <v>0</v>
      </c>
    </row>
    <row r="37" spans="1:67" ht="13.15" customHeight="1" x14ac:dyDescent="0.25">
      <c r="A37" s="5"/>
      <c r="B37" s="313"/>
      <c r="C37" s="314" t="s">
        <v>32</v>
      </c>
      <c r="D37" s="315"/>
      <c r="E37" s="315"/>
      <c r="F37" s="315"/>
      <c r="G37" s="315"/>
      <c r="H37" s="315"/>
      <c r="I37" s="315"/>
      <c r="J37" s="316"/>
      <c r="K37" s="316"/>
      <c r="L37" s="316"/>
      <c r="M37" s="320"/>
      <c r="N37" s="321"/>
      <c r="O37" s="321"/>
      <c r="P37" s="322"/>
      <c r="Q37" s="315" t="s">
        <v>33</v>
      </c>
      <c r="R37" s="315"/>
      <c r="S37" s="315"/>
      <c r="T37" s="315"/>
      <c r="U37" s="315"/>
      <c r="V37" s="315"/>
      <c r="W37" s="315"/>
      <c r="X37" s="316"/>
      <c r="Y37" s="316"/>
      <c r="Z37" s="316"/>
      <c r="AA37" s="320"/>
      <c r="AB37" s="321"/>
      <c r="AC37" s="321"/>
      <c r="AD37" s="322"/>
      <c r="AE37" s="315" t="s">
        <v>31</v>
      </c>
      <c r="AF37" s="315"/>
      <c r="AG37" s="315"/>
      <c r="AH37" s="315"/>
      <c r="AI37" s="315"/>
      <c r="AJ37" s="315"/>
      <c r="AK37" s="315"/>
      <c r="AL37" s="316"/>
      <c r="AM37" s="316"/>
      <c r="AN37" s="316"/>
      <c r="AO37" s="313"/>
      <c r="AP37" s="54"/>
      <c r="BE37" s="55">
        <f>_xlfn.IFS(O41="SIN DAÑO",0.25,O41="BAJO",0.5,O41="MEDIO",0.75,O41="ALTO",1,O41=0,0)</f>
        <v>0</v>
      </c>
    </row>
    <row r="38" spans="1:67" ht="12" customHeight="1" x14ac:dyDescent="0.25">
      <c r="A38" s="5"/>
      <c r="B38" s="270" t="s">
        <v>56</v>
      </c>
      <c r="C38" s="271"/>
      <c r="D38" s="271"/>
      <c r="E38" s="271"/>
      <c r="F38" s="271"/>
      <c r="G38" s="271"/>
      <c r="H38" s="271"/>
      <c r="I38" s="271"/>
      <c r="J38" s="271"/>
      <c r="K38" s="271"/>
      <c r="L38" s="271"/>
      <c r="M38" s="271"/>
      <c r="N38" s="271"/>
      <c r="O38" s="271"/>
      <c r="P38" s="271"/>
      <c r="Q38" s="271"/>
      <c r="R38" s="271"/>
      <c r="S38" s="271"/>
      <c r="T38" s="271"/>
      <c r="U38" s="271"/>
      <c r="V38" s="271"/>
      <c r="W38" s="271"/>
      <c r="X38" s="271"/>
      <c r="Y38" s="271"/>
      <c r="Z38" s="271"/>
      <c r="AA38" s="271"/>
      <c r="AB38" s="271"/>
      <c r="AC38" s="271"/>
      <c r="AD38" s="271"/>
      <c r="AE38" s="271"/>
      <c r="AF38" s="271"/>
      <c r="AG38" s="271"/>
      <c r="AH38" s="271"/>
      <c r="AI38" s="271"/>
      <c r="AJ38" s="271"/>
      <c r="AK38" s="271"/>
      <c r="AL38" s="271"/>
      <c r="AM38" s="271"/>
      <c r="AN38" s="271"/>
      <c r="AO38" s="272"/>
      <c r="AP38" s="54"/>
      <c r="BE38" s="55">
        <f>_xlfn.IFS(O42="SIN DAÑO",0.25,O42="BAJO",0.5,O42="MEDIO",0.75,O42="ALTO",1,O42=0,0)</f>
        <v>0</v>
      </c>
    </row>
    <row r="39" spans="1:67" ht="19.149999999999999" customHeight="1" x14ac:dyDescent="0.25">
      <c r="A39" s="5"/>
      <c r="B39" s="259" t="s">
        <v>50</v>
      </c>
      <c r="C39" s="259"/>
      <c r="D39" s="259"/>
      <c r="E39" s="259"/>
      <c r="F39" s="259"/>
      <c r="G39" s="259"/>
      <c r="H39" s="259"/>
      <c r="I39" s="259"/>
      <c r="J39" s="306" t="s">
        <v>51</v>
      </c>
      <c r="K39" s="306"/>
      <c r="L39" s="306"/>
      <c r="M39" s="306"/>
      <c r="N39" s="306"/>
      <c r="O39" s="307" t="s">
        <v>23</v>
      </c>
      <c r="P39" s="308"/>
      <c r="Q39" s="308"/>
      <c r="R39" s="309" t="s">
        <v>52</v>
      </c>
      <c r="S39" s="309"/>
      <c r="T39" s="309"/>
      <c r="U39" s="259" t="s">
        <v>49</v>
      </c>
      <c r="V39" s="259"/>
      <c r="W39" s="259"/>
      <c r="X39" s="310" t="s">
        <v>17</v>
      </c>
      <c r="Y39" s="306"/>
      <c r="Z39" s="306"/>
      <c r="AA39" s="306"/>
      <c r="AB39" s="306"/>
      <c r="AC39" s="306"/>
      <c r="AD39" s="306"/>
      <c r="AE39" s="306"/>
      <c r="AF39" s="306"/>
      <c r="AG39" s="306"/>
      <c r="AH39" s="306"/>
      <c r="AI39" s="306"/>
      <c r="AJ39" s="306"/>
      <c r="AK39" s="306"/>
      <c r="AL39" s="306"/>
      <c r="AM39" s="306"/>
      <c r="AN39" s="306"/>
      <c r="AO39" s="311"/>
      <c r="AP39" s="54"/>
      <c r="BE39" s="55">
        <f t="shared" ref="BE39:BE40" si="11">_xlfn.IFS(O43="SIN DAÑO",0.25,O43="BAJO",0.5,O43="MEDIO",0.75,O43="ALTO",1,O43=0,0)</f>
        <v>0</v>
      </c>
    </row>
    <row r="40" spans="1:67" ht="18.399999999999999" customHeight="1" x14ac:dyDescent="0.25">
      <c r="A40" s="5"/>
      <c r="B40" s="295" t="s">
        <v>521</v>
      </c>
      <c r="C40" s="295"/>
      <c r="D40" s="295"/>
      <c r="E40" s="295"/>
      <c r="F40" s="295"/>
      <c r="G40" s="295"/>
      <c r="H40" s="295"/>
      <c r="I40" s="295"/>
      <c r="J40" s="296" t="s">
        <v>27</v>
      </c>
      <c r="K40" s="296"/>
      <c r="L40" s="296"/>
      <c r="M40" s="296"/>
      <c r="N40" s="296"/>
      <c r="O40" s="223"/>
      <c r="P40" s="224"/>
      <c r="Q40" s="292"/>
      <c r="R40" s="297" t="str">
        <f>_xlfn.IFS(BE41=0,"-",BE41&lt;=0.25,"SIN DAÑO",BE41&lt;0.51,"BAJO",BE41&lt;0.76,"MEDIO",BE41&gt;=0.76,"ALTO")</f>
        <v>-</v>
      </c>
      <c r="S40" s="298"/>
      <c r="T40" s="298"/>
      <c r="U40" s="303">
        <f>+AU45</f>
        <v>0</v>
      </c>
      <c r="V40" s="303"/>
      <c r="W40" s="303"/>
      <c r="X40" s="223"/>
      <c r="Y40" s="224"/>
      <c r="Z40" s="224"/>
      <c r="AA40" s="224"/>
      <c r="AB40" s="224"/>
      <c r="AC40" s="224"/>
      <c r="AD40" s="224"/>
      <c r="AE40" s="224"/>
      <c r="AF40" s="224"/>
      <c r="AG40" s="224"/>
      <c r="AH40" s="224"/>
      <c r="AI40" s="224"/>
      <c r="AJ40" s="224"/>
      <c r="AK40" s="224"/>
      <c r="AL40" s="224"/>
      <c r="AM40" s="224"/>
      <c r="AN40" s="224"/>
      <c r="AO40" s="292"/>
      <c r="AP40" s="54"/>
      <c r="AU40" s="202" cm="1">
        <f t="array" ref="AU40">_xlfn.IFS($O40="ALTO",14360.93,$O40="MEDIO",9573.94,$O40="BAJO",4786.96,$O40="SIN DAÑO",0,O40=0,0)</f>
        <v>0</v>
      </c>
      <c r="BE40" s="55">
        <f t="shared" si="11"/>
        <v>0</v>
      </c>
    </row>
    <row r="41" spans="1:67" ht="18.399999999999999" customHeight="1" x14ac:dyDescent="0.25">
      <c r="A41" s="5"/>
      <c r="B41" s="304" t="s">
        <v>522</v>
      </c>
      <c r="C41" s="304"/>
      <c r="D41" s="304"/>
      <c r="E41" s="304"/>
      <c r="F41" s="304"/>
      <c r="G41" s="304"/>
      <c r="H41" s="304"/>
      <c r="I41" s="304"/>
      <c r="J41" s="305" t="s">
        <v>34</v>
      </c>
      <c r="K41" s="305"/>
      <c r="L41" s="305"/>
      <c r="M41" s="305"/>
      <c r="N41" s="305"/>
      <c r="O41" s="219"/>
      <c r="P41" s="219"/>
      <c r="Q41" s="223"/>
      <c r="R41" s="299"/>
      <c r="S41" s="300"/>
      <c r="T41" s="300"/>
      <c r="U41" s="303"/>
      <c r="V41" s="303"/>
      <c r="W41" s="303"/>
      <c r="X41" s="223"/>
      <c r="Y41" s="224"/>
      <c r="Z41" s="224"/>
      <c r="AA41" s="224"/>
      <c r="AB41" s="224"/>
      <c r="AC41" s="224"/>
      <c r="AD41" s="224"/>
      <c r="AE41" s="224"/>
      <c r="AF41" s="224"/>
      <c r="AG41" s="224"/>
      <c r="AH41" s="224"/>
      <c r="AI41" s="224"/>
      <c r="AJ41" s="224"/>
      <c r="AK41" s="224"/>
      <c r="AL41" s="224"/>
      <c r="AM41" s="224"/>
      <c r="AN41" s="224"/>
      <c r="AO41" s="292"/>
      <c r="AP41" s="54"/>
      <c r="AU41" s="202" cm="1">
        <f t="array" ref="AU41">_xlfn.IFS($O41="ALTO",14360.93,$O41="MEDIO",9573.94,$O41="BAJO",4786.96,$O41="SIN DAÑO",0,O41=0,0)</f>
        <v>0</v>
      </c>
      <c r="BE41" s="197">
        <f>IF(AND(BE36=0,BE37=0,BE38=0,BE39=0,BE40=0),0,SUMIFS(BE36:BE40,BE36:BE40,"&gt;0")/COUNTIF(BE36:BE40,"&gt;0"))</f>
        <v>0</v>
      </c>
      <c r="BF41" s="198">
        <v>0.15</v>
      </c>
      <c r="BG41" s="197">
        <f>+BE41*BF41</f>
        <v>0</v>
      </c>
    </row>
    <row r="42" spans="1:67" ht="18.399999999999999" customHeight="1" x14ac:dyDescent="0.25">
      <c r="A42" s="5"/>
      <c r="B42" s="280" t="s">
        <v>311</v>
      </c>
      <c r="C42" s="281"/>
      <c r="D42" s="281"/>
      <c r="E42" s="281"/>
      <c r="F42" s="281"/>
      <c r="G42" s="281"/>
      <c r="H42" s="281"/>
      <c r="I42" s="282"/>
      <c r="J42" s="289" t="s">
        <v>26</v>
      </c>
      <c r="K42" s="289"/>
      <c r="L42" s="289"/>
      <c r="M42" s="289"/>
      <c r="N42" s="289"/>
      <c r="O42" s="290"/>
      <c r="P42" s="290"/>
      <c r="Q42" s="291"/>
      <c r="R42" s="299"/>
      <c r="S42" s="300"/>
      <c r="T42" s="300"/>
      <c r="U42" s="303"/>
      <c r="V42" s="303"/>
      <c r="W42" s="303"/>
      <c r="X42" s="223"/>
      <c r="Y42" s="224"/>
      <c r="Z42" s="224"/>
      <c r="AA42" s="224"/>
      <c r="AB42" s="224"/>
      <c r="AC42" s="224"/>
      <c r="AD42" s="224"/>
      <c r="AE42" s="224"/>
      <c r="AF42" s="224"/>
      <c r="AG42" s="224"/>
      <c r="AH42" s="224"/>
      <c r="AI42" s="224"/>
      <c r="AJ42" s="224"/>
      <c r="AK42" s="224"/>
      <c r="AL42" s="224"/>
      <c r="AM42" s="224"/>
      <c r="AN42" s="224"/>
      <c r="AO42" s="292"/>
      <c r="AP42" s="54"/>
      <c r="AU42" s="202" cm="1">
        <f t="array" ref="AU42">_xlfn.IFS($O42="ALTO",14360.93,$O42="MEDIO",9573.94,$O42="BAJO",4786.96,$O42="SIN DAÑO",0,O42=0,0)</f>
        <v>0</v>
      </c>
    </row>
    <row r="43" spans="1:67" ht="18.399999999999999" customHeight="1" x14ac:dyDescent="0.25">
      <c r="A43" s="5"/>
      <c r="B43" s="283"/>
      <c r="C43" s="284"/>
      <c r="D43" s="284"/>
      <c r="E43" s="284"/>
      <c r="F43" s="284"/>
      <c r="G43" s="284"/>
      <c r="H43" s="284"/>
      <c r="I43" s="285"/>
      <c r="J43" s="293" t="s">
        <v>523</v>
      </c>
      <c r="K43" s="293"/>
      <c r="L43" s="293"/>
      <c r="M43" s="293"/>
      <c r="N43" s="293"/>
      <c r="O43" s="219"/>
      <c r="P43" s="219"/>
      <c r="Q43" s="219"/>
      <c r="R43" s="299"/>
      <c r="S43" s="300"/>
      <c r="T43" s="300"/>
      <c r="U43" s="303"/>
      <c r="V43" s="303"/>
      <c r="W43" s="303"/>
      <c r="X43" s="223"/>
      <c r="Y43" s="224"/>
      <c r="Z43" s="224"/>
      <c r="AA43" s="224"/>
      <c r="AB43" s="224"/>
      <c r="AC43" s="224"/>
      <c r="AD43" s="224"/>
      <c r="AE43" s="224"/>
      <c r="AF43" s="224"/>
      <c r="AG43" s="224"/>
      <c r="AH43" s="224"/>
      <c r="AI43" s="224"/>
      <c r="AJ43" s="224"/>
      <c r="AK43" s="224"/>
      <c r="AL43" s="224"/>
      <c r="AM43" s="224"/>
      <c r="AN43" s="224"/>
      <c r="AO43" s="292"/>
      <c r="AP43" s="54"/>
      <c r="AU43" s="202" cm="1">
        <f t="array" ref="AU43">_xlfn.IFS($O43="ALTO",14360.93,$O43="MEDIO",9573.94,$O43="BAJO",4786.96,$O43="SIN DAÑO",0,O43=0,0)</f>
        <v>0</v>
      </c>
    </row>
    <row r="44" spans="1:67" ht="18.399999999999999" customHeight="1" x14ac:dyDescent="0.25">
      <c r="A44" s="5"/>
      <c r="B44" s="286"/>
      <c r="C44" s="287"/>
      <c r="D44" s="287"/>
      <c r="E44" s="287"/>
      <c r="F44" s="287"/>
      <c r="G44" s="287"/>
      <c r="H44" s="287"/>
      <c r="I44" s="288"/>
      <c r="J44" s="294" t="s">
        <v>524</v>
      </c>
      <c r="K44" s="294"/>
      <c r="L44" s="294"/>
      <c r="M44" s="294"/>
      <c r="N44" s="294"/>
      <c r="O44" s="219"/>
      <c r="P44" s="219"/>
      <c r="Q44" s="219"/>
      <c r="R44" s="301"/>
      <c r="S44" s="302"/>
      <c r="T44" s="302"/>
      <c r="U44" s="303"/>
      <c r="V44" s="303"/>
      <c r="W44" s="303"/>
      <c r="X44" s="223"/>
      <c r="Y44" s="224"/>
      <c r="Z44" s="224"/>
      <c r="AA44" s="224"/>
      <c r="AB44" s="224"/>
      <c r="AC44" s="224"/>
      <c r="AD44" s="224"/>
      <c r="AE44" s="224"/>
      <c r="AF44" s="224"/>
      <c r="AG44" s="224"/>
      <c r="AH44" s="224"/>
      <c r="AI44" s="224"/>
      <c r="AJ44" s="224"/>
      <c r="AK44" s="224"/>
      <c r="AL44" s="224"/>
      <c r="AM44" s="224"/>
      <c r="AN44" s="224"/>
      <c r="AO44" s="292"/>
      <c r="AP44" s="54"/>
      <c r="AU44" s="202" cm="1">
        <f t="array" ref="AU44">_xlfn.IFS($O44="ALTO",14360.93,$O44="MEDIO",9573.94,$O44="BAJO",4786.96,$O44="SIN DAÑO",0,O44=0,0)</f>
        <v>0</v>
      </c>
    </row>
    <row r="45" spans="1:67" ht="12" customHeight="1" x14ac:dyDescent="0.25">
      <c r="A45" s="5"/>
      <c r="B45" s="270" t="s">
        <v>494</v>
      </c>
      <c r="C45" s="271"/>
      <c r="D45" s="271"/>
      <c r="E45" s="271"/>
      <c r="F45" s="271"/>
      <c r="G45" s="271"/>
      <c r="H45" s="271"/>
      <c r="I45" s="271"/>
      <c r="J45" s="271"/>
      <c r="K45" s="271"/>
      <c r="L45" s="271"/>
      <c r="M45" s="271"/>
      <c r="N45" s="271"/>
      <c r="O45" s="271"/>
      <c r="P45" s="271"/>
      <c r="Q45" s="271"/>
      <c r="R45" s="271"/>
      <c r="S45" s="271"/>
      <c r="T45" s="271"/>
      <c r="U45" s="271"/>
      <c r="V45" s="271"/>
      <c r="W45" s="271"/>
      <c r="X45" s="271"/>
      <c r="Y45" s="271"/>
      <c r="Z45" s="271"/>
      <c r="AA45" s="271"/>
      <c r="AB45" s="271"/>
      <c r="AC45" s="271"/>
      <c r="AD45" s="271"/>
      <c r="AE45" s="271"/>
      <c r="AF45" s="271"/>
      <c r="AG45" s="271"/>
      <c r="AH45" s="271"/>
      <c r="AI45" s="271"/>
      <c r="AJ45" s="271"/>
      <c r="AK45" s="271"/>
      <c r="AL45" s="271"/>
      <c r="AM45" s="271"/>
      <c r="AN45" s="271"/>
      <c r="AO45" s="272"/>
      <c r="AP45" s="54"/>
      <c r="AT45" s="13" t="s">
        <v>18</v>
      </c>
      <c r="AU45" s="203">
        <f>+AU40+AU41+AU42+AU43+AU44</f>
        <v>0</v>
      </c>
    </row>
    <row r="46" spans="1:67" ht="12" customHeight="1" x14ac:dyDescent="0.25">
      <c r="A46" s="5"/>
      <c r="B46" s="270" t="s">
        <v>495</v>
      </c>
      <c r="C46" s="271"/>
      <c r="D46" s="271"/>
      <c r="E46" s="271"/>
      <c r="F46" s="271"/>
      <c r="G46" s="271"/>
      <c r="H46" s="271"/>
      <c r="I46" s="271"/>
      <c r="J46" s="271"/>
      <c r="K46" s="271"/>
      <c r="L46" s="271"/>
      <c r="M46" s="271"/>
      <c r="N46" s="271"/>
      <c r="O46" s="271"/>
      <c r="P46" s="271"/>
      <c r="Q46" s="271"/>
      <c r="R46" s="271"/>
      <c r="S46" s="271"/>
      <c r="T46" s="271"/>
      <c r="U46" s="271"/>
      <c r="V46" s="272"/>
      <c r="W46" s="270" t="s">
        <v>496</v>
      </c>
      <c r="X46" s="271"/>
      <c r="Y46" s="271"/>
      <c r="Z46" s="271"/>
      <c r="AA46" s="271"/>
      <c r="AB46" s="271"/>
      <c r="AC46" s="271"/>
      <c r="AD46" s="271"/>
      <c r="AE46" s="271"/>
      <c r="AF46" s="271"/>
      <c r="AG46" s="271"/>
      <c r="AH46" s="271"/>
      <c r="AI46" s="271"/>
      <c r="AJ46" s="271"/>
      <c r="AK46" s="271"/>
      <c r="AL46" s="272"/>
      <c r="AM46" s="273" t="s">
        <v>497</v>
      </c>
      <c r="AN46" s="274"/>
      <c r="AO46" s="274"/>
      <c r="AP46" s="54"/>
      <c r="BG46" s="186"/>
    </row>
    <row r="47" spans="1:67" ht="48.4" customHeight="1" x14ac:dyDescent="0.25">
      <c r="A47" s="5"/>
      <c r="B47" s="277" t="s">
        <v>498</v>
      </c>
      <c r="C47" s="277"/>
      <c r="D47" s="277" t="s">
        <v>499</v>
      </c>
      <c r="E47" s="277"/>
      <c r="F47" s="277"/>
      <c r="G47" s="277"/>
      <c r="H47" s="277"/>
      <c r="I47" s="277" t="s">
        <v>500</v>
      </c>
      <c r="J47" s="277"/>
      <c r="K47" s="277"/>
      <c r="L47" s="277"/>
      <c r="M47" s="277"/>
      <c r="N47" s="277"/>
      <c r="O47" s="277" t="s">
        <v>501</v>
      </c>
      <c r="P47" s="277"/>
      <c r="Q47" s="277" t="s">
        <v>502</v>
      </c>
      <c r="R47" s="277"/>
      <c r="S47" s="277"/>
      <c r="T47" s="277"/>
      <c r="U47" s="278" t="s">
        <v>23</v>
      </c>
      <c r="V47" s="279"/>
      <c r="W47" s="268" t="s">
        <v>503</v>
      </c>
      <c r="X47" s="269"/>
      <c r="Y47" s="268" t="s">
        <v>504</v>
      </c>
      <c r="Z47" s="269"/>
      <c r="AA47" s="266" t="s">
        <v>505</v>
      </c>
      <c r="AB47" s="267"/>
      <c r="AC47" s="266" t="s">
        <v>456</v>
      </c>
      <c r="AD47" s="267"/>
      <c r="AE47" s="268" t="s">
        <v>267</v>
      </c>
      <c r="AF47" s="269"/>
      <c r="AG47" s="266" t="s">
        <v>506</v>
      </c>
      <c r="AH47" s="267"/>
      <c r="AI47" s="266" t="s">
        <v>507</v>
      </c>
      <c r="AJ47" s="267"/>
      <c r="AK47" s="266" t="s">
        <v>461</v>
      </c>
      <c r="AL47" s="267"/>
      <c r="AM47" s="275"/>
      <c r="AN47" s="276"/>
      <c r="AO47" s="276"/>
      <c r="AP47" s="54"/>
      <c r="AU47" s="204" t="s">
        <v>503</v>
      </c>
      <c r="AV47" s="204" t="s">
        <v>504</v>
      </c>
      <c r="AW47" s="205" t="s">
        <v>505</v>
      </c>
      <c r="AX47" s="205" t="s">
        <v>456</v>
      </c>
      <c r="AY47" s="204" t="s">
        <v>267</v>
      </c>
      <c r="AZ47" s="205" t="s">
        <v>506</v>
      </c>
      <c r="BA47" s="205" t="s">
        <v>507</v>
      </c>
      <c r="BB47" s="206" t="s">
        <v>461</v>
      </c>
      <c r="BD47" s="204" t="s">
        <v>503</v>
      </c>
      <c r="BE47" s="204" t="s">
        <v>504</v>
      </c>
      <c r="BF47" s="205" t="s">
        <v>505</v>
      </c>
      <c r="BG47" s="205" t="s">
        <v>456</v>
      </c>
      <c r="BH47" s="204" t="s">
        <v>267</v>
      </c>
      <c r="BI47" s="205" t="s">
        <v>506</v>
      </c>
      <c r="BJ47" s="205" t="s">
        <v>507</v>
      </c>
      <c r="BK47" s="205" t="s">
        <v>461</v>
      </c>
      <c r="BL47" s="207" t="s">
        <v>18</v>
      </c>
      <c r="BN47" s="208" t="s">
        <v>508</v>
      </c>
      <c r="BO47" s="208" t="s">
        <v>509</v>
      </c>
    </row>
    <row r="48" spans="1:67" ht="13.9" customHeight="1" x14ac:dyDescent="0.25">
      <c r="A48" s="5"/>
      <c r="B48" s="209"/>
      <c r="C48" s="209"/>
      <c r="D48" s="254"/>
      <c r="E48" s="254"/>
      <c r="F48" s="254"/>
      <c r="G48" s="254"/>
      <c r="H48" s="254"/>
      <c r="I48" s="254"/>
      <c r="J48" s="254"/>
      <c r="K48" s="254"/>
      <c r="L48" s="254"/>
      <c r="M48" s="254"/>
      <c r="N48" s="254"/>
      <c r="O48" s="265"/>
      <c r="P48" s="265"/>
      <c r="Q48" s="254"/>
      <c r="R48" s="254"/>
      <c r="S48" s="254"/>
      <c r="T48" s="254"/>
      <c r="U48" s="254"/>
      <c r="V48" s="254"/>
      <c r="W48" s="254"/>
      <c r="X48" s="254"/>
      <c r="Y48" s="254"/>
      <c r="Z48" s="254"/>
      <c r="AA48" s="254"/>
      <c r="AB48" s="254"/>
      <c r="AC48" s="254"/>
      <c r="AD48" s="254"/>
      <c r="AE48" s="254"/>
      <c r="AF48" s="254"/>
      <c r="AG48" s="254"/>
      <c r="AH48" s="254"/>
      <c r="AI48" s="254"/>
      <c r="AJ48" s="254"/>
      <c r="AK48" s="254"/>
      <c r="AL48" s="254"/>
      <c r="AM48" s="255">
        <f>+O48*BL48</f>
        <v>0</v>
      </c>
      <c r="AN48" s="255"/>
      <c r="AO48" s="255"/>
      <c r="AP48" s="54"/>
      <c r="AU48" s="202" cm="1">
        <f t="array" ref="AU48">_xlfn.IFS($B48="B",_xlfn.IFS($U48="ALTO",59.41,$U48="MEDIO",30.9,$U48="BAJO",15.49,$U48="SIN DAÑO",0),$B48="P",_xlfn.IFS($U48="ALTO",0,$U48="MEDIO",0,$U48="BAJO",0,$U48="SIN DAÑO",0),$B48="PC",_xlfn.IFS($U48="ALTO",0,$U48="MEDIO",0,$U48="BAJO",0,$U48="SIN DAÑO",0),$B48="C",_xlfn.IFS($U48="ALTO",0,$U48="MEDIO",0,$U48="BAJO",0,$U48="SIN DAÑO",0),$B48=0,0)</f>
        <v>0</v>
      </c>
      <c r="AV48" s="202" cm="1">
        <f t="array" ref="AV48">_xlfn.IFS($B48="B",_xlfn.IFS($U48="ALTO",59.1,$U48="MEDIO",30.78,$U48="BAJO",15.39,$U48="SIN DAÑO",0),$B48="P",_xlfn.IFS($U48="ALTO",0,$U48="MEDIO",0,$U48="BAJO",0,$U48="SIN DAÑO",0),$B48="PC",_xlfn.IFS($U48="ALTO",0,$U48="MEDIO",0,$U48="BAJO",0,$U48="SIN DAÑO",0),$B48="C",_xlfn.IFS($U48="ALTO",0,$U48="MEDIO",0,$U48="BAJO",0,$U48="SIN DAÑO",0),$B48=0,0)</f>
        <v>0</v>
      </c>
      <c r="AW48" s="202" cm="1">
        <f t="array" ref="AW48">_xlfn.IFS($B48="B",_xlfn.IFS($U48="ALTO",102.06,$U48="MEDIO",59.42,$U48="BAJO",29.71,$U48="SIN DAÑO",0),$B48="P",_xlfn.IFS($U48="ALTO",0,$U48="MEDIO",0,$U48="BAJO",0,$U48="SIN DAÑO",0),$B48="PC",_xlfn.IFS($U48="ALTO",0,$U48="MEDIO",0,$U48="BAJO",0,$U48="SIN DAÑO",0),$B48="C",_xlfn.IFS($U48="ALTO",0,$U48="MEDIO",0,$U48="BAJO",0,$U48="SIN DAÑO",0),$B48=0,0)</f>
        <v>0</v>
      </c>
      <c r="AX48" s="202" cm="1">
        <f t="array" ref="AX48">_xlfn.IFS($B48="B",_xlfn.IFS($U48="ALTO",76.02,$U48="MEDIO",50.44,$U48="BAJO",50.44,$U48="SIN DAÑO",0),$B48="P",_xlfn.IFS($U48="ALTO",0,$U48="MEDIO",0,$U48="BAJO",0,$U48="SIN DAÑO",0),$B48="PC",_xlfn.IFS($U48="ALTO",130.45,$U48="MEDIO",96.36,$U48="BAJO",41.28,$U48="SIN DAÑO",0),$B48="C",_xlfn.IFS($U48="ALTO",0,$U48="MEDIO",0,$U48="BAJO",0,$U48="SIN DAÑO",0),$B48=0,0)</f>
        <v>0</v>
      </c>
      <c r="AY48" s="202" cm="1">
        <f t="array" ref="AY48">_xlfn.IFS($B48="B",_xlfn.IFS($U48="ALTO",93.93,$U48="MEDIO",50.73,$U48="BAJO",15.8,$U48="SIN DAÑO",0),$B48="P",_xlfn.IFS($U48="ALTO",0,$U48="MEDIO",0,$U48="BAJO",0,$U48="SIN DAÑO",0),$B48="PC",_xlfn.IFS($U48="ALTO",0,$U48="MEDIO",0,$U48="BAJO",0,$U48="SIN DAÑO",0),$B48="C",_xlfn.IFS($U48="ALTO",110.87,$U48="MEDIO",37.53,$U48="BAJO",19.77,$U48="SIN DAÑO",0),$B48=0,0)</f>
        <v>0</v>
      </c>
      <c r="AZ48" s="202" cm="1">
        <f t="array" ref="AZ48">_xlfn.IFS($B48="B",_xlfn.IFS($U48="ALTO",11.46,$U48="MEDIO",11.05,$U48="BAJO",7.14,$U48="SIN DAÑO",0),$B48="P",_xlfn.IFS($U48="ALTO",0,$U48="MEDIO",0,$U48="BAJO",0,$U48="SIN DAÑO",0),$B48="PC",_xlfn.IFS($U48="ALTO",0,$U48="MEDIO",0,$U48="BAJO",0,$U48="SIN DAÑO",0),$B48="C",_xlfn.IFS($U48="ALTO",0,$U48="MEDIO",0,$U48="BAJO",0,$U48="SIN DAÑO",0),$B48=0,0)</f>
        <v>0</v>
      </c>
      <c r="BA48" s="202" cm="1">
        <f t="array" ref="BA48">_xlfn.IFS($B48="B",_xlfn.IFS($U48="ALTO",105.02,$U48="MEDIO",42.88,$U48="BAJO",18.26,$U48="SIN DAÑO",0),$B48="P",_xlfn.IFS($U48="ALTO",37.27,$U48="MEDIO",32.15,$U48="BAJO",20.1,$U48="SIN DAÑO",0),$B48="PC",_xlfn.IFS($U48="ALTO",37.27,$U48="MEDIO",32.15,$U48="BAJO",20.1,$U48="SIN DAÑO",0),$B48="C",_xlfn.IFS($U48="ALTO",0,$U48="MEDIO",0,$U48="BAJO",0,$U48="SIN DAÑO",0),$B48=0,0)</f>
        <v>0</v>
      </c>
      <c r="BB48" s="202" cm="1">
        <f t="array" ref="BB48">_xlfn.IFS($B48="B",_xlfn.IFS($U48="ALTO",34.94,$U48="MEDIO",16.49,$U48="BAJO",10.36,$U48="SIN DAÑO",0),$B48="P",_xlfn.IFS($U48="ALTO",0,$U48="MEDIO",0,$U48="BAJO",0,$U48="SIN DAÑO",0),$B48="PC",_xlfn.IFS($U48="ALTO",0,$U48="MEDIO",0,$U48="BAJO",0,$U48="SIN DAÑO",0),$B48="C",_xlfn.IFS($U48="ALTO",0,$U48="MEDIO",0,$U48="BAJO",0,$U48="SIN DAÑO",0),$B48=0,0)</f>
        <v>0</v>
      </c>
      <c r="BC48" s="210"/>
      <c r="BD48" s="202">
        <f>IF(W48="X",AU48,0)</f>
        <v>0</v>
      </c>
      <c r="BE48" s="202">
        <f>IF(Y48="X",AV48,0)</f>
        <v>0</v>
      </c>
      <c r="BF48" s="202">
        <f>IF(AA48="X",AW48,0)</f>
        <v>0</v>
      </c>
      <c r="BG48" s="202">
        <f>IF(AC48="X",AX48,0)</f>
        <v>0</v>
      </c>
      <c r="BH48" s="202">
        <f>IF(AE48="X",AY48,0)</f>
        <v>0</v>
      </c>
      <c r="BI48" s="202">
        <f>IF(AG48="X",AZ48,0)</f>
        <v>0</v>
      </c>
      <c r="BJ48" s="202">
        <f>IF(AI48="X",BA48,0)</f>
        <v>0</v>
      </c>
      <c r="BK48" s="202">
        <f>IF(AK48="X",BB48,0)</f>
        <v>0</v>
      </c>
      <c r="BL48" s="211">
        <f>SUM(BD48:BK48)</f>
        <v>0</v>
      </c>
      <c r="BN48" s="202">
        <f>IF(B48="B",BL48*O48,0)</f>
        <v>0</v>
      </c>
      <c r="BO48" s="202" cm="1">
        <f t="array" ref="BO48">_xlfn.IFS(B48="B",0,B48="P",BL48*O48,B48="PC",BL48*O48,B48="C",BL48*O48,B48=0,0)</f>
        <v>0</v>
      </c>
    </row>
    <row r="49" spans="1:67" ht="13.9" customHeight="1" x14ac:dyDescent="0.25">
      <c r="A49" s="5"/>
      <c r="B49" s="209"/>
      <c r="C49" s="209"/>
      <c r="D49" s="254"/>
      <c r="E49" s="254"/>
      <c r="F49" s="254"/>
      <c r="G49" s="254"/>
      <c r="H49" s="254"/>
      <c r="I49" s="254"/>
      <c r="J49" s="254"/>
      <c r="K49" s="254"/>
      <c r="L49" s="254"/>
      <c r="M49" s="254"/>
      <c r="N49" s="254"/>
      <c r="O49" s="265"/>
      <c r="P49" s="265"/>
      <c r="Q49" s="254"/>
      <c r="R49" s="254"/>
      <c r="S49" s="254"/>
      <c r="T49" s="254"/>
      <c r="U49" s="254"/>
      <c r="V49" s="254"/>
      <c r="W49" s="254"/>
      <c r="X49" s="254"/>
      <c r="Y49" s="254"/>
      <c r="Z49" s="254"/>
      <c r="AA49" s="254"/>
      <c r="AB49" s="254"/>
      <c r="AC49" s="254"/>
      <c r="AD49" s="254"/>
      <c r="AE49" s="254"/>
      <c r="AF49" s="254"/>
      <c r="AG49" s="254"/>
      <c r="AH49" s="254"/>
      <c r="AI49" s="254"/>
      <c r="AJ49" s="254"/>
      <c r="AK49" s="254"/>
      <c r="AL49" s="254"/>
      <c r="AM49" s="255">
        <f t="shared" ref="AM49:AM109" si="12">+O49*BL49</f>
        <v>0</v>
      </c>
      <c r="AN49" s="255"/>
      <c r="AO49" s="255"/>
      <c r="AP49" s="54"/>
      <c r="AU49" s="202" cm="1">
        <f t="array" ref="AU49">_xlfn.IFS($B49="B",_xlfn.IFS($U49="ALTO",59.41,$U49="MEDIO",30.9,$U49="BAJO",15.49,$U49="SIN DAÑO",0),$B49="P",_xlfn.IFS($U49="ALTO",0,$U49="MEDIO",0,$U49="BAJO",0,$U49="SIN DAÑO",0),$B49="PC",_xlfn.IFS($U49="ALTO",0,$U49="MEDIO",0,$U49="BAJO",0,$U49="SIN DAÑO",0),$B49="C",_xlfn.IFS($U49="ALTO",0,$U49="MEDIO",0,$U49="BAJO",0,$U49="SIN DAÑO",0),$B49=0,0)</f>
        <v>0</v>
      </c>
      <c r="AV49" s="202" cm="1">
        <f t="array" ref="AV49">_xlfn.IFS($B49="B",_xlfn.IFS($U49="ALTO",59.1,$U49="MEDIO",30.78,$U49="BAJO",15.39,$U49="SIN DAÑO",0),$B49="P",_xlfn.IFS($U49="ALTO",0,$U49="MEDIO",0,$U49="BAJO",0,$U49="SIN DAÑO",0),$B49="PC",_xlfn.IFS($U49="ALTO",0,$U49="MEDIO",0,$U49="BAJO",0,$U49="SIN DAÑO",0),$B49="C",_xlfn.IFS($U49="ALTO",0,$U49="MEDIO",0,$U49="BAJO",0,$U49="SIN DAÑO",0),$B49=0,0)</f>
        <v>0</v>
      </c>
      <c r="AW49" s="202" cm="1">
        <f t="array" ref="AW49">_xlfn.IFS($B49="B",_xlfn.IFS($U49="ALTO",102.06,$U49="MEDIO",59.42,$U49="BAJO",29.71,$U49="SIN DAÑO",0),$B49="P",_xlfn.IFS($U49="ALTO",0,$U49="MEDIO",0,$U49="BAJO",0,$U49="SIN DAÑO",0),$B49="PC",_xlfn.IFS($U49="ALTO",0,$U49="MEDIO",0,$U49="BAJO",0,$U49="SIN DAÑO",0),$B49="C",_xlfn.IFS($U49="ALTO",0,$U49="MEDIO",0,$U49="BAJO",0,$U49="SIN DAÑO",0),$B49=0,0)</f>
        <v>0</v>
      </c>
      <c r="AX49" s="202" cm="1">
        <f t="array" ref="AX49">_xlfn.IFS($B49="B",_xlfn.IFS($U49="ALTO",76.02,$U49="MEDIO",50.44,$U49="BAJO",50.44,$U49="SIN DAÑO",0),$B49="P",_xlfn.IFS($U49="ALTO",0,$U49="MEDIO",0,$U49="BAJO",0,$U49="SIN DAÑO",0),$B49="PC",_xlfn.IFS($U49="ALTO",130.45,$U49="MEDIO",96.36,$U49="BAJO",41.28,$U49="SIN DAÑO",0),$B49="C",_xlfn.IFS($U49="ALTO",0,$U49="MEDIO",0,$U49="BAJO",0,$U49="SIN DAÑO",0),$B49=0,0)</f>
        <v>0</v>
      </c>
      <c r="AY49" s="202" cm="1">
        <f t="array" ref="AY49">_xlfn.IFS($B49="B",_xlfn.IFS($U49="ALTO",93.93,$U49="MEDIO",50.73,$U49="BAJO",15.8,$U49="SIN DAÑO",0),$B49="P",_xlfn.IFS($U49="ALTO",0,$U49="MEDIO",0,$U49="BAJO",0,$U49="SIN DAÑO",0),$B49="PC",_xlfn.IFS($U49="ALTO",0,$U49="MEDIO",0,$U49="BAJO",0,$U49="SIN DAÑO",0),$B49="C",_xlfn.IFS($U49="ALTO",110.87,$U49="MEDIO",37.53,$U49="BAJO",19.77,$U49="SIN DAÑO",0),$B49=0,0)</f>
        <v>0</v>
      </c>
      <c r="AZ49" s="202" cm="1">
        <f t="array" ref="AZ49">_xlfn.IFS($B49="B",_xlfn.IFS($U49="ALTO",11.46,$U49="MEDIO",11.05,$U49="BAJO",7.14,$U49="SIN DAÑO",0),$B49="P",_xlfn.IFS($U49="ALTO",0,$U49="MEDIO",0,$U49="BAJO",0,$U49="SIN DAÑO",0),$B49="PC",_xlfn.IFS($U49="ALTO",0,$U49="MEDIO",0,$U49="BAJO",0,$U49="SIN DAÑO",0),$B49="C",_xlfn.IFS($U49="ALTO",0,$U49="MEDIO",0,$U49="BAJO",0,$U49="SIN DAÑO",0),$B49=0,0)</f>
        <v>0</v>
      </c>
      <c r="BA49" s="202" cm="1">
        <f t="array" ref="BA49">_xlfn.IFS($B49="B",_xlfn.IFS($U49="ALTO",105.02,$U49="MEDIO",42.88,$U49="BAJO",18.26,$U49="SIN DAÑO",0),$B49="P",_xlfn.IFS($U49="ALTO",37.27,$U49="MEDIO",32.15,$U49="BAJO",20.1,$U49="SIN DAÑO",0),$B49="PC",_xlfn.IFS($U49="ALTO",37.27,$U49="MEDIO",32.15,$U49="BAJO",20.1,$U49="SIN DAÑO",0),$B49="C",_xlfn.IFS($U49="ALTO",0,$U49="MEDIO",0,$U49="BAJO",0,$U49="SIN DAÑO",0),$B49=0,0)</f>
        <v>0</v>
      </c>
      <c r="BB49" s="202" cm="1">
        <f t="array" ref="BB49">_xlfn.IFS($B49="B",_xlfn.IFS($U49="ALTO",34.94,$U49="MEDIO",16.49,$U49="BAJO",10.36,$U49="SIN DAÑO",0),$B49="P",_xlfn.IFS($U49="ALTO",0,$U49="MEDIO",0,$U49="BAJO",0,$U49="SIN DAÑO",0),$B49="PC",_xlfn.IFS($U49="ALTO",0,$U49="MEDIO",0,$U49="BAJO",0,$U49="SIN DAÑO",0),$B49="C",_xlfn.IFS($U49="ALTO",0,$U49="MEDIO",0,$U49="BAJO",0,$U49="SIN DAÑO",0),$B49=0,0)</f>
        <v>0</v>
      </c>
      <c r="BC49" s="210"/>
      <c r="BD49" s="202">
        <f t="shared" ref="BD49:BD109" si="13">IF(W49="X",AU49,0)</f>
        <v>0</v>
      </c>
      <c r="BE49" s="202">
        <f t="shared" ref="BE49:BE109" si="14">IF(Y49="X",AV49,0)</f>
        <v>0</v>
      </c>
      <c r="BF49" s="202">
        <f t="shared" ref="BF49:BF109" si="15">IF(AA49="X",AW49,0)</f>
        <v>0</v>
      </c>
      <c r="BG49" s="202">
        <f t="shared" ref="BG49:BG109" si="16">IF(AC49="X",AX49,0)</f>
        <v>0</v>
      </c>
      <c r="BH49" s="202">
        <f t="shared" ref="BH49:BH109" si="17">IF(AE49="X",AY49,0)</f>
        <v>0</v>
      </c>
      <c r="BI49" s="202">
        <f t="shared" ref="BI49:BI109" si="18">IF(AG49="X",AZ49,0)</f>
        <v>0</v>
      </c>
      <c r="BJ49" s="202">
        <f t="shared" ref="BJ49:BJ109" si="19">IF(AI49="X",BA49,0)</f>
        <v>0</v>
      </c>
      <c r="BK49" s="202">
        <f t="shared" ref="BK49:BK109" si="20">IF(AK49="X",BB49,0)</f>
        <v>0</v>
      </c>
      <c r="BL49" s="211">
        <f t="shared" ref="BL49:BL109" si="21">SUM(BD49:BK49)</f>
        <v>0</v>
      </c>
      <c r="BN49" s="202">
        <f t="shared" ref="BN49:BN109" si="22">IF(B49="B",BL49*O49,0)</f>
        <v>0</v>
      </c>
      <c r="BO49" s="202" cm="1">
        <f t="array" ref="BO49">_xlfn.IFS(B49="B",0,B49="P",BL49*O49,B49="PC",BL49*O49,B49="C",BL49*O49,B49=0,0)</f>
        <v>0</v>
      </c>
    </row>
    <row r="50" spans="1:67" ht="13.9" customHeight="1" x14ac:dyDescent="0.25">
      <c r="A50" s="5"/>
      <c r="B50" s="209"/>
      <c r="C50" s="209"/>
      <c r="D50" s="254"/>
      <c r="E50" s="254"/>
      <c r="F50" s="254"/>
      <c r="G50" s="254"/>
      <c r="H50" s="254"/>
      <c r="I50" s="254"/>
      <c r="J50" s="254"/>
      <c r="K50" s="254"/>
      <c r="L50" s="254"/>
      <c r="M50" s="254"/>
      <c r="N50" s="254"/>
      <c r="O50" s="265"/>
      <c r="P50" s="265"/>
      <c r="Q50" s="254"/>
      <c r="R50" s="254"/>
      <c r="S50" s="254"/>
      <c r="T50" s="254"/>
      <c r="U50" s="254"/>
      <c r="V50" s="254"/>
      <c r="W50" s="219"/>
      <c r="X50" s="219"/>
      <c r="Y50" s="254"/>
      <c r="Z50" s="254"/>
      <c r="AA50" s="254"/>
      <c r="AB50" s="254"/>
      <c r="AC50" s="254"/>
      <c r="AD50" s="254"/>
      <c r="AE50" s="254"/>
      <c r="AF50" s="254"/>
      <c r="AG50" s="254"/>
      <c r="AH50" s="254"/>
      <c r="AI50" s="254"/>
      <c r="AJ50" s="254"/>
      <c r="AK50" s="254"/>
      <c r="AL50" s="254"/>
      <c r="AM50" s="255">
        <f t="shared" si="12"/>
        <v>0</v>
      </c>
      <c r="AN50" s="255"/>
      <c r="AO50" s="255"/>
      <c r="AP50" s="54"/>
      <c r="AU50" s="202" cm="1">
        <f t="array" ref="AU50">_xlfn.IFS($B50="B",_xlfn.IFS($U50="ALTO",59.41,$U50="MEDIO",30.9,$U50="BAJO",15.49,$U50="SIN DAÑO",0),$B50="P",_xlfn.IFS($U50="ALTO",0,$U50="MEDIO",0,$U50="BAJO",0,$U50="SIN DAÑO",0),$B50="PC",_xlfn.IFS($U50="ALTO",0,$U50="MEDIO",0,$U50="BAJO",0,$U50="SIN DAÑO",0),$B50="C",_xlfn.IFS($U50="ALTO",0,$U50="MEDIO",0,$U50="BAJO",0,$U50="SIN DAÑO",0),$B50=0,0)</f>
        <v>0</v>
      </c>
      <c r="AV50" s="202" cm="1">
        <f t="array" ref="AV50">_xlfn.IFS($B50="B",_xlfn.IFS($U50="ALTO",59.1,$U50="MEDIO",30.78,$U50="BAJO",15.39,$U50="SIN DAÑO",0),$B50="P",_xlfn.IFS($U50="ALTO",0,$U50="MEDIO",0,$U50="BAJO",0,$U50="SIN DAÑO",0),$B50="PC",_xlfn.IFS($U50="ALTO",0,$U50="MEDIO",0,$U50="BAJO",0,$U50="SIN DAÑO",0),$B50="C",_xlfn.IFS($U50="ALTO",0,$U50="MEDIO",0,$U50="BAJO",0,$U50="SIN DAÑO",0),$B50=0,0)</f>
        <v>0</v>
      </c>
      <c r="AW50" s="202" cm="1">
        <f t="array" ref="AW50">_xlfn.IFS($B50="B",_xlfn.IFS($U50="ALTO",102.06,$U50="MEDIO",59.42,$U50="BAJO",29.71,$U50="SIN DAÑO",0),$B50="P",_xlfn.IFS($U50="ALTO",0,$U50="MEDIO",0,$U50="BAJO",0,$U50="SIN DAÑO",0),$B50="PC",_xlfn.IFS($U50="ALTO",0,$U50="MEDIO",0,$U50="BAJO",0,$U50="SIN DAÑO",0),$B50="C",_xlfn.IFS($U50="ALTO",0,$U50="MEDIO",0,$U50="BAJO",0,$U50="SIN DAÑO",0),$B50=0,0)</f>
        <v>0</v>
      </c>
      <c r="AX50" s="202" cm="1">
        <f t="array" ref="AX50">_xlfn.IFS($B50="B",_xlfn.IFS($U50="ALTO",76.02,$U50="MEDIO",50.44,$U50="BAJO",50.44,$U50="SIN DAÑO",0),$B50="P",_xlfn.IFS($U50="ALTO",0,$U50="MEDIO",0,$U50="BAJO",0,$U50="SIN DAÑO",0),$B50="PC",_xlfn.IFS($U50="ALTO",130.45,$U50="MEDIO",96.36,$U50="BAJO",41.28,$U50="SIN DAÑO",0),$B50="C",_xlfn.IFS($U50="ALTO",0,$U50="MEDIO",0,$U50="BAJO",0,$U50="SIN DAÑO",0),$B50=0,0)</f>
        <v>0</v>
      </c>
      <c r="AY50" s="202" cm="1">
        <f t="array" ref="AY50">_xlfn.IFS($B50="B",_xlfn.IFS($U50="ALTO",93.93,$U50="MEDIO",50.73,$U50="BAJO",15.8,$U50="SIN DAÑO",0),$B50="P",_xlfn.IFS($U50="ALTO",0,$U50="MEDIO",0,$U50="BAJO",0,$U50="SIN DAÑO",0),$B50="PC",_xlfn.IFS($U50="ALTO",0,$U50="MEDIO",0,$U50="BAJO",0,$U50="SIN DAÑO",0),$B50="C",_xlfn.IFS($U50="ALTO",110.87,$U50="MEDIO",37.53,$U50="BAJO",19.77,$U50="SIN DAÑO",0),$B50=0,0)</f>
        <v>0</v>
      </c>
      <c r="AZ50" s="202" cm="1">
        <f t="array" ref="AZ50">_xlfn.IFS($B50="B",_xlfn.IFS($U50="ALTO",11.46,$U50="MEDIO",11.05,$U50="BAJO",7.14,$U50="SIN DAÑO",0),$B50="P",_xlfn.IFS($U50="ALTO",0,$U50="MEDIO",0,$U50="BAJO",0,$U50="SIN DAÑO",0),$B50="PC",_xlfn.IFS($U50="ALTO",0,$U50="MEDIO",0,$U50="BAJO",0,$U50="SIN DAÑO",0),$B50="C",_xlfn.IFS($U50="ALTO",0,$U50="MEDIO",0,$U50="BAJO",0,$U50="SIN DAÑO",0),$B50=0,0)</f>
        <v>0</v>
      </c>
      <c r="BA50" s="202" cm="1">
        <f t="array" ref="BA50">_xlfn.IFS($B50="B",_xlfn.IFS($U50="ALTO",105.02,$U50="MEDIO",42.88,$U50="BAJO",18.26,$U50="SIN DAÑO",0),$B50="P",_xlfn.IFS($U50="ALTO",37.27,$U50="MEDIO",32.15,$U50="BAJO",20.1,$U50="SIN DAÑO",0),$B50="PC",_xlfn.IFS($U50="ALTO",37.27,$U50="MEDIO",32.15,$U50="BAJO",20.1,$U50="SIN DAÑO",0),$B50="C",_xlfn.IFS($U50="ALTO",0,$U50="MEDIO",0,$U50="BAJO",0,$U50="SIN DAÑO",0),$B50=0,0)</f>
        <v>0</v>
      </c>
      <c r="BB50" s="202" cm="1">
        <f t="array" ref="BB50">_xlfn.IFS($B50="B",_xlfn.IFS($U50="ALTO",34.94,$U50="MEDIO",16.49,$U50="BAJO",10.36,$U50="SIN DAÑO",0),$B50="P",_xlfn.IFS($U50="ALTO",0,$U50="MEDIO",0,$U50="BAJO",0,$U50="SIN DAÑO",0),$B50="PC",_xlfn.IFS($U50="ALTO",0,$U50="MEDIO",0,$U50="BAJO",0,$U50="SIN DAÑO",0),$B50="C",_xlfn.IFS($U50="ALTO",0,$U50="MEDIO",0,$U50="BAJO",0,$U50="SIN DAÑO",0),$B50=0,0)</f>
        <v>0</v>
      </c>
      <c r="BC50" s="210"/>
      <c r="BD50" s="202">
        <f t="shared" si="13"/>
        <v>0</v>
      </c>
      <c r="BE50" s="202">
        <f t="shared" si="14"/>
        <v>0</v>
      </c>
      <c r="BF50" s="202">
        <f t="shared" si="15"/>
        <v>0</v>
      </c>
      <c r="BG50" s="202">
        <f t="shared" si="16"/>
        <v>0</v>
      </c>
      <c r="BH50" s="202">
        <f t="shared" si="17"/>
        <v>0</v>
      </c>
      <c r="BI50" s="202">
        <f t="shared" si="18"/>
        <v>0</v>
      </c>
      <c r="BJ50" s="202">
        <f t="shared" si="19"/>
        <v>0</v>
      </c>
      <c r="BK50" s="202">
        <f t="shared" si="20"/>
        <v>0</v>
      </c>
      <c r="BL50" s="211">
        <f t="shared" si="21"/>
        <v>0</v>
      </c>
      <c r="BN50" s="202">
        <f t="shared" si="22"/>
        <v>0</v>
      </c>
      <c r="BO50" s="202" cm="1">
        <f t="array" ref="BO50">_xlfn.IFS(B50="B",0,B50="P",BL50*O50,B50="PC",BL50*O50,B50="C",BL50*O50,B50=0,0)</f>
        <v>0</v>
      </c>
    </row>
    <row r="51" spans="1:67" ht="13.9" customHeight="1" x14ac:dyDescent="0.25">
      <c r="A51" s="5"/>
      <c r="B51" s="209"/>
      <c r="C51" s="209"/>
      <c r="D51" s="254"/>
      <c r="E51" s="254"/>
      <c r="F51" s="254"/>
      <c r="G51" s="254"/>
      <c r="H51" s="254"/>
      <c r="I51" s="254"/>
      <c r="J51" s="254"/>
      <c r="K51" s="254"/>
      <c r="L51" s="254"/>
      <c r="M51" s="254"/>
      <c r="N51" s="254"/>
      <c r="O51" s="265"/>
      <c r="P51" s="265"/>
      <c r="Q51" s="254"/>
      <c r="R51" s="254"/>
      <c r="S51" s="254"/>
      <c r="T51" s="254"/>
      <c r="U51" s="254"/>
      <c r="V51" s="254"/>
      <c r="W51" s="254"/>
      <c r="X51" s="254"/>
      <c r="Y51" s="254"/>
      <c r="Z51" s="254"/>
      <c r="AA51" s="254"/>
      <c r="AB51" s="254"/>
      <c r="AC51" s="254"/>
      <c r="AD51" s="254"/>
      <c r="AE51" s="254"/>
      <c r="AF51" s="254"/>
      <c r="AG51" s="254"/>
      <c r="AH51" s="254"/>
      <c r="AI51" s="254"/>
      <c r="AJ51" s="254"/>
      <c r="AK51" s="254"/>
      <c r="AL51" s="254"/>
      <c r="AM51" s="255">
        <f t="shared" si="12"/>
        <v>0</v>
      </c>
      <c r="AN51" s="255"/>
      <c r="AO51" s="255"/>
      <c r="AP51" s="54"/>
      <c r="AU51" s="202" cm="1">
        <f t="array" ref="AU51">_xlfn.IFS($B51="B",_xlfn.IFS($U51="ALTO",59.41,$U51="MEDIO",30.9,$U51="BAJO",15.49,$U51="SIN DAÑO",0),$B51="P",_xlfn.IFS($U51="ALTO",0,$U51="MEDIO",0,$U51="BAJO",0,$U51="SIN DAÑO",0),$B51="PC",_xlfn.IFS($U51="ALTO",0,$U51="MEDIO",0,$U51="BAJO",0,$U51="SIN DAÑO",0),$B51="C",_xlfn.IFS($U51="ALTO",0,$U51="MEDIO",0,$U51="BAJO",0,$U51="SIN DAÑO",0),$B51=0,0)</f>
        <v>0</v>
      </c>
      <c r="AV51" s="202" cm="1">
        <f t="array" ref="AV51">_xlfn.IFS($B51="B",_xlfn.IFS($U51="ALTO",59.1,$U51="MEDIO",30.78,$U51="BAJO",15.39,$U51="SIN DAÑO",0),$B51="P",_xlfn.IFS($U51="ALTO",0,$U51="MEDIO",0,$U51="BAJO",0,$U51="SIN DAÑO",0),$B51="PC",_xlfn.IFS($U51="ALTO",0,$U51="MEDIO",0,$U51="BAJO",0,$U51="SIN DAÑO",0),$B51="C",_xlfn.IFS($U51="ALTO",0,$U51="MEDIO",0,$U51="BAJO",0,$U51="SIN DAÑO",0),$B51=0,0)</f>
        <v>0</v>
      </c>
      <c r="AW51" s="202" cm="1">
        <f t="array" ref="AW51">_xlfn.IFS($B51="B",_xlfn.IFS($U51="ALTO",102.06,$U51="MEDIO",59.42,$U51="BAJO",29.71,$U51="SIN DAÑO",0),$B51="P",_xlfn.IFS($U51="ALTO",0,$U51="MEDIO",0,$U51="BAJO",0,$U51="SIN DAÑO",0),$B51="PC",_xlfn.IFS($U51="ALTO",0,$U51="MEDIO",0,$U51="BAJO",0,$U51="SIN DAÑO",0),$B51="C",_xlfn.IFS($U51="ALTO",0,$U51="MEDIO",0,$U51="BAJO",0,$U51="SIN DAÑO",0),$B51=0,0)</f>
        <v>0</v>
      </c>
      <c r="AX51" s="202" cm="1">
        <f t="array" ref="AX51">_xlfn.IFS($B51="B",_xlfn.IFS($U51="ALTO",76.02,$U51="MEDIO",50.44,$U51="BAJO",50.44,$U51="SIN DAÑO",0),$B51="P",_xlfn.IFS($U51="ALTO",0,$U51="MEDIO",0,$U51="BAJO",0,$U51="SIN DAÑO",0),$B51="PC",_xlfn.IFS($U51="ALTO",130.45,$U51="MEDIO",96.36,$U51="BAJO",41.28,$U51="SIN DAÑO",0),$B51="C",_xlfn.IFS($U51="ALTO",0,$U51="MEDIO",0,$U51="BAJO",0,$U51="SIN DAÑO",0),$B51=0,0)</f>
        <v>0</v>
      </c>
      <c r="AY51" s="202" cm="1">
        <f t="array" ref="AY51">_xlfn.IFS($B51="B",_xlfn.IFS($U51="ALTO",93.93,$U51="MEDIO",50.73,$U51="BAJO",15.8,$U51="SIN DAÑO",0),$B51="P",_xlfn.IFS($U51="ALTO",0,$U51="MEDIO",0,$U51="BAJO",0,$U51="SIN DAÑO",0),$B51="PC",_xlfn.IFS($U51="ALTO",0,$U51="MEDIO",0,$U51="BAJO",0,$U51="SIN DAÑO",0),$B51="C",_xlfn.IFS($U51="ALTO",110.87,$U51="MEDIO",37.53,$U51="BAJO",19.77,$U51="SIN DAÑO",0),$B51=0,0)</f>
        <v>0</v>
      </c>
      <c r="AZ51" s="202" cm="1">
        <f t="array" ref="AZ51">_xlfn.IFS($B51="B",_xlfn.IFS($U51="ALTO",11.46,$U51="MEDIO",11.05,$U51="BAJO",7.14,$U51="SIN DAÑO",0),$B51="P",_xlfn.IFS($U51="ALTO",0,$U51="MEDIO",0,$U51="BAJO",0,$U51="SIN DAÑO",0),$B51="PC",_xlfn.IFS($U51="ALTO",0,$U51="MEDIO",0,$U51="BAJO",0,$U51="SIN DAÑO",0),$B51="C",_xlfn.IFS($U51="ALTO",0,$U51="MEDIO",0,$U51="BAJO",0,$U51="SIN DAÑO",0),$B51=0,0)</f>
        <v>0</v>
      </c>
      <c r="BA51" s="202" cm="1">
        <f t="array" ref="BA51">_xlfn.IFS($B51="B",_xlfn.IFS($U51="ALTO",105.02,$U51="MEDIO",42.88,$U51="BAJO",18.26,$U51="SIN DAÑO",0),$B51="P",_xlfn.IFS($U51="ALTO",37.27,$U51="MEDIO",32.15,$U51="BAJO",20.1,$U51="SIN DAÑO",0),$B51="PC",_xlfn.IFS($U51="ALTO",37.27,$U51="MEDIO",32.15,$U51="BAJO",20.1,$U51="SIN DAÑO",0),$B51="C",_xlfn.IFS($U51="ALTO",0,$U51="MEDIO",0,$U51="BAJO",0,$U51="SIN DAÑO",0),$B51=0,0)</f>
        <v>0</v>
      </c>
      <c r="BB51" s="202" cm="1">
        <f t="array" ref="BB51">_xlfn.IFS($B51="B",_xlfn.IFS($U51="ALTO",34.94,$U51="MEDIO",16.49,$U51="BAJO",10.36,$U51="SIN DAÑO",0),$B51="P",_xlfn.IFS($U51="ALTO",0,$U51="MEDIO",0,$U51="BAJO",0,$U51="SIN DAÑO",0),$B51="PC",_xlfn.IFS($U51="ALTO",0,$U51="MEDIO",0,$U51="BAJO",0,$U51="SIN DAÑO",0),$B51="C",_xlfn.IFS($U51="ALTO",0,$U51="MEDIO",0,$U51="BAJO",0,$U51="SIN DAÑO",0),$B51=0,0)</f>
        <v>0</v>
      </c>
      <c r="BC51" s="210"/>
      <c r="BD51" s="202">
        <f t="shared" si="13"/>
        <v>0</v>
      </c>
      <c r="BE51" s="202">
        <f t="shared" si="14"/>
        <v>0</v>
      </c>
      <c r="BF51" s="202">
        <f t="shared" si="15"/>
        <v>0</v>
      </c>
      <c r="BG51" s="202">
        <f t="shared" si="16"/>
        <v>0</v>
      </c>
      <c r="BH51" s="202">
        <f t="shared" si="17"/>
        <v>0</v>
      </c>
      <c r="BI51" s="202">
        <f t="shared" si="18"/>
        <v>0</v>
      </c>
      <c r="BJ51" s="202">
        <f t="shared" si="19"/>
        <v>0</v>
      </c>
      <c r="BK51" s="202">
        <f t="shared" si="20"/>
        <v>0</v>
      </c>
      <c r="BL51" s="211">
        <f t="shared" si="21"/>
        <v>0</v>
      </c>
      <c r="BN51" s="202">
        <f t="shared" si="22"/>
        <v>0</v>
      </c>
      <c r="BO51" s="202" cm="1">
        <f t="array" ref="BO51">_xlfn.IFS(B51="B",0,B51="P",BL51*O51,B51="PC",BL51*O51,B51="C",BL51*O51,B51=0,0)</f>
        <v>0</v>
      </c>
    </row>
    <row r="52" spans="1:67" ht="13.9" customHeight="1" x14ac:dyDescent="0.25">
      <c r="A52" s="5"/>
      <c r="B52" s="209"/>
      <c r="C52" s="209"/>
      <c r="D52" s="254"/>
      <c r="E52" s="254"/>
      <c r="F52" s="254"/>
      <c r="G52" s="254"/>
      <c r="H52" s="254"/>
      <c r="I52" s="254"/>
      <c r="J52" s="254"/>
      <c r="K52" s="254"/>
      <c r="L52" s="254"/>
      <c r="M52" s="254"/>
      <c r="N52" s="254"/>
      <c r="O52" s="265"/>
      <c r="P52" s="265"/>
      <c r="Q52" s="254"/>
      <c r="R52" s="254"/>
      <c r="S52" s="254"/>
      <c r="T52" s="254"/>
      <c r="U52" s="254"/>
      <c r="V52" s="254"/>
      <c r="W52" s="254"/>
      <c r="X52" s="254"/>
      <c r="Y52" s="254"/>
      <c r="Z52" s="254"/>
      <c r="AA52" s="254"/>
      <c r="AB52" s="254"/>
      <c r="AC52" s="254"/>
      <c r="AD52" s="254"/>
      <c r="AE52" s="254"/>
      <c r="AF52" s="254"/>
      <c r="AG52" s="254"/>
      <c r="AH52" s="254"/>
      <c r="AI52" s="254"/>
      <c r="AJ52" s="254"/>
      <c r="AK52" s="254"/>
      <c r="AL52" s="254"/>
      <c r="AM52" s="255">
        <f t="shared" si="12"/>
        <v>0</v>
      </c>
      <c r="AN52" s="255"/>
      <c r="AO52" s="255"/>
      <c r="AP52" s="54"/>
      <c r="AU52" s="202" cm="1">
        <f t="array" ref="AU52">_xlfn.IFS($B52="B",_xlfn.IFS($U52="ALTO",59.41,$U52="MEDIO",30.9,$U52="BAJO",15.49,$U52="SIN DAÑO",0),$B52="P",_xlfn.IFS($U52="ALTO",0,$U52="MEDIO",0,$U52="BAJO",0,$U52="SIN DAÑO",0),$B52="PC",_xlfn.IFS($U52="ALTO",0,$U52="MEDIO",0,$U52="BAJO",0,$U52="SIN DAÑO",0),$B52="C",_xlfn.IFS($U52="ALTO",0,$U52="MEDIO",0,$U52="BAJO",0,$U52="SIN DAÑO",0),$B52=0,0)</f>
        <v>0</v>
      </c>
      <c r="AV52" s="202" cm="1">
        <f t="array" ref="AV52">_xlfn.IFS($B52="B",_xlfn.IFS($U52="ALTO",59.1,$U52="MEDIO",30.78,$U52="BAJO",15.39,$U52="SIN DAÑO",0),$B52="P",_xlfn.IFS($U52="ALTO",0,$U52="MEDIO",0,$U52="BAJO",0,$U52="SIN DAÑO",0),$B52="PC",_xlfn.IFS($U52="ALTO",0,$U52="MEDIO",0,$U52="BAJO",0,$U52="SIN DAÑO",0),$B52="C",_xlfn.IFS($U52="ALTO",0,$U52="MEDIO",0,$U52="BAJO",0,$U52="SIN DAÑO",0),$B52=0,0)</f>
        <v>0</v>
      </c>
      <c r="AW52" s="202" cm="1">
        <f t="array" ref="AW52">_xlfn.IFS($B52="B",_xlfn.IFS($U52="ALTO",102.06,$U52="MEDIO",59.42,$U52="BAJO",29.71,$U52="SIN DAÑO",0),$B52="P",_xlfn.IFS($U52="ALTO",0,$U52="MEDIO",0,$U52="BAJO",0,$U52="SIN DAÑO",0),$B52="PC",_xlfn.IFS($U52="ALTO",0,$U52="MEDIO",0,$U52="BAJO",0,$U52="SIN DAÑO",0),$B52="C",_xlfn.IFS($U52="ALTO",0,$U52="MEDIO",0,$U52="BAJO",0,$U52="SIN DAÑO",0),$B52=0,0)</f>
        <v>0</v>
      </c>
      <c r="AX52" s="202" cm="1">
        <f t="array" ref="AX52">_xlfn.IFS($B52="B",_xlfn.IFS($U52="ALTO",76.02,$U52="MEDIO",50.44,$U52="BAJO",50.44,$U52="SIN DAÑO",0),$B52="P",_xlfn.IFS($U52="ALTO",0,$U52="MEDIO",0,$U52="BAJO",0,$U52="SIN DAÑO",0),$B52="PC",_xlfn.IFS($U52="ALTO",130.45,$U52="MEDIO",96.36,$U52="BAJO",41.28,$U52="SIN DAÑO",0),$B52="C",_xlfn.IFS($U52="ALTO",0,$U52="MEDIO",0,$U52="BAJO",0,$U52="SIN DAÑO",0),$B52=0,0)</f>
        <v>0</v>
      </c>
      <c r="AY52" s="202" cm="1">
        <f t="array" ref="AY52">_xlfn.IFS($B52="B",_xlfn.IFS($U52="ALTO",93.93,$U52="MEDIO",50.73,$U52="BAJO",15.8,$U52="SIN DAÑO",0),$B52="P",_xlfn.IFS($U52="ALTO",0,$U52="MEDIO",0,$U52="BAJO",0,$U52="SIN DAÑO",0),$B52="PC",_xlfn.IFS($U52="ALTO",0,$U52="MEDIO",0,$U52="BAJO",0,$U52="SIN DAÑO",0),$B52="C",_xlfn.IFS($U52="ALTO",110.87,$U52="MEDIO",37.53,$U52="BAJO",19.77,$U52="SIN DAÑO",0),$B52=0,0)</f>
        <v>0</v>
      </c>
      <c r="AZ52" s="202" cm="1">
        <f t="array" ref="AZ52">_xlfn.IFS($B52="B",_xlfn.IFS($U52="ALTO",11.46,$U52="MEDIO",11.05,$U52="BAJO",7.14,$U52="SIN DAÑO",0),$B52="P",_xlfn.IFS($U52="ALTO",0,$U52="MEDIO",0,$U52="BAJO",0,$U52="SIN DAÑO",0),$B52="PC",_xlfn.IFS($U52="ALTO",0,$U52="MEDIO",0,$U52="BAJO",0,$U52="SIN DAÑO",0),$B52="C",_xlfn.IFS($U52="ALTO",0,$U52="MEDIO",0,$U52="BAJO",0,$U52="SIN DAÑO",0),$B52=0,0)</f>
        <v>0</v>
      </c>
      <c r="BA52" s="202" cm="1">
        <f t="array" ref="BA52">_xlfn.IFS($B52="B",_xlfn.IFS($U52="ALTO",105.02,$U52="MEDIO",42.88,$U52="BAJO",18.26,$U52="SIN DAÑO",0),$B52="P",_xlfn.IFS($U52="ALTO",37.27,$U52="MEDIO",32.15,$U52="BAJO",20.1,$U52="SIN DAÑO",0),$B52="PC",_xlfn.IFS($U52="ALTO",37.27,$U52="MEDIO",32.15,$U52="BAJO",20.1,$U52="SIN DAÑO",0),$B52="C",_xlfn.IFS($U52="ALTO",0,$U52="MEDIO",0,$U52="BAJO",0,$U52="SIN DAÑO",0),$B52=0,0)</f>
        <v>0</v>
      </c>
      <c r="BB52" s="202" cm="1">
        <f t="array" ref="BB52">_xlfn.IFS($B52="B",_xlfn.IFS($U52="ALTO",34.94,$U52="MEDIO",16.49,$U52="BAJO",10.36,$U52="SIN DAÑO",0),$B52="P",_xlfn.IFS($U52="ALTO",0,$U52="MEDIO",0,$U52="BAJO",0,$U52="SIN DAÑO",0),$B52="PC",_xlfn.IFS($U52="ALTO",0,$U52="MEDIO",0,$U52="BAJO",0,$U52="SIN DAÑO",0),$B52="C",_xlfn.IFS($U52="ALTO",0,$U52="MEDIO",0,$U52="BAJO",0,$U52="SIN DAÑO",0),$B52=0,0)</f>
        <v>0</v>
      </c>
      <c r="BC52" s="210"/>
      <c r="BD52" s="202">
        <f t="shared" si="13"/>
        <v>0</v>
      </c>
      <c r="BE52" s="202">
        <f t="shared" si="14"/>
        <v>0</v>
      </c>
      <c r="BF52" s="202">
        <f t="shared" si="15"/>
        <v>0</v>
      </c>
      <c r="BG52" s="202">
        <f t="shared" si="16"/>
        <v>0</v>
      </c>
      <c r="BH52" s="202">
        <f t="shared" si="17"/>
        <v>0</v>
      </c>
      <c r="BI52" s="202">
        <f t="shared" si="18"/>
        <v>0</v>
      </c>
      <c r="BJ52" s="202">
        <f t="shared" si="19"/>
        <v>0</v>
      </c>
      <c r="BK52" s="202">
        <f t="shared" si="20"/>
        <v>0</v>
      </c>
      <c r="BL52" s="211">
        <f t="shared" si="21"/>
        <v>0</v>
      </c>
      <c r="BN52" s="202">
        <f t="shared" si="22"/>
        <v>0</v>
      </c>
      <c r="BO52" s="202" cm="1">
        <f t="array" ref="BO52">_xlfn.IFS(B52="B",0,B52="P",BL52*O52,B52="PC",BL52*O52,B52="C",BL52*O52,B52=0,0)</f>
        <v>0</v>
      </c>
    </row>
    <row r="53" spans="1:67" ht="13.9" customHeight="1" x14ac:dyDescent="0.25">
      <c r="A53" s="5"/>
      <c r="B53" s="209"/>
      <c r="C53" s="209"/>
      <c r="D53" s="254"/>
      <c r="E53" s="254"/>
      <c r="F53" s="254"/>
      <c r="G53" s="254"/>
      <c r="H53" s="254"/>
      <c r="I53" s="254"/>
      <c r="J53" s="254"/>
      <c r="K53" s="254"/>
      <c r="L53" s="254"/>
      <c r="M53" s="254"/>
      <c r="N53" s="254"/>
      <c r="O53" s="265"/>
      <c r="P53" s="265"/>
      <c r="Q53" s="254"/>
      <c r="R53" s="254"/>
      <c r="S53" s="254"/>
      <c r="T53" s="254"/>
      <c r="U53" s="254"/>
      <c r="V53" s="254"/>
      <c r="W53" s="254"/>
      <c r="X53" s="254"/>
      <c r="Y53" s="254"/>
      <c r="Z53" s="254"/>
      <c r="AA53" s="254"/>
      <c r="AB53" s="254"/>
      <c r="AC53" s="254"/>
      <c r="AD53" s="254"/>
      <c r="AE53" s="254"/>
      <c r="AF53" s="254"/>
      <c r="AG53" s="254"/>
      <c r="AH53" s="254"/>
      <c r="AI53" s="254"/>
      <c r="AJ53" s="254"/>
      <c r="AK53" s="254"/>
      <c r="AL53" s="254"/>
      <c r="AM53" s="255">
        <f t="shared" si="12"/>
        <v>0</v>
      </c>
      <c r="AN53" s="255"/>
      <c r="AO53" s="255"/>
      <c r="AP53" s="54"/>
      <c r="AU53" s="202" cm="1">
        <f t="array" ref="AU53">_xlfn.IFS($B53="B",_xlfn.IFS($U53="ALTO",59.41,$U53="MEDIO",30.9,$U53="BAJO",15.49,$U53="SIN DAÑO",0),$B53="P",_xlfn.IFS($U53="ALTO",0,$U53="MEDIO",0,$U53="BAJO",0,$U53="SIN DAÑO",0),$B53="PC",_xlfn.IFS($U53="ALTO",0,$U53="MEDIO",0,$U53="BAJO",0,$U53="SIN DAÑO",0),$B53="C",_xlfn.IFS($U53="ALTO",0,$U53="MEDIO",0,$U53="BAJO",0,$U53="SIN DAÑO",0),$B53=0,0)</f>
        <v>0</v>
      </c>
      <c r="AV53" s="202" cm="1">
        <f t="array" ref="AV53">_xlfn.IFS($B53="B",_xlfn.IFS($U53="ALTO",59.1,$U53="MEDIO",30.78,$U53="BAJO",15.39,$U53="SIN DAÑO",0),$B53="P",_xlfn.IFS($U53="ALTO",0,$U53="MEDIO",0,$U53="BAJO",0,$U53="SIN DAÑO",0),$B53="PC",_xlfn.IFS($U53="ALTO",0,$U53="MEDIO",0,$U53="BAJO",0,$U53="SIN DAÑO",0),$B53="C",_xlfn.IFS($U53="ALTO",0,$U53="MEDIO",0,$U53="BAJO",0,$U53="SIN DAÑO",0),$B53=0,0)</f>
        <v>0</v>
      </c>
      <c r="AW53" s="202" cm="1">
        <f t="array" ref="AW53">_xlfn.IFS($B53="B",_xlfn.IFS($U53="ALTO",102.06,$U53="MEDIO",59.42,$U53="BAJO",29.71,$U53="SIN DAÑO",0),$B53="P",_xlfn.IFS($U53="ALTO",0,$U53="MEDIO",0,$U53="BAJO",0,$U53="SIN DAÑO",0),$B53="PC",_xlfn.IFS($U53="ALTO",0,$U53="MEDIO",0,$U53="BAJO",0,$U53="SIN DAÑO",0),$B53="C",_xlfn.IFS($U53="ALTO",0,$U53="MEDIO",0,$U53="BAJO",0,$U53="SIN DAÑO",0),$B53=0,0)</f>
        <v>0</v>
      </c>
      <c r="AX53" s="202" cm="1">
        <f t="array" ref="AX53">_xlfn.IFS($B53="B",_xlfn.IFS($U53="ALTO",76.02,$U53="MEDIO",50.44,$U53="BAJO",50.44,$U53="SIN DAÑO",0),$B53="P",_xlfn.IFS($U53="ALTO",0,$U53="MEDIO",0,$U53="BAJO",0,$U53="SIN DAÑO",0),$B53="PC",_xlfn.IFS($U53="ALTO",130.45,$U53="MEDIO",96.36,$U53="BAJO",41.28,$U53="SIN DAÑO",0),$B53="C",_xlfn.IFS($U53="ALTO",0,$U53="MEDIO",0,$U53="BAJO",0,$U53="SIN DAÑO",0),$B53=0,0)</f>
        <v>0</v>
      </c>
      <c r="AY53" s="202" cm="1">
        <f t="array" ref="AY53">_xlfn.IFS($B53="B",_xlfn.IFS($U53="ALTO",93.93,$U53="MEDIO",50.73,$U53="BAJO",15.8,$U53="SIN DAÑO",0),$B53="P",_xlfn.IFS($U53="ALTO",0,$U53="MEDIO",0,$U53="BAJO",0,$U53="SIN DAÑO",0),$B53="PC",_xlfn.IFS($U53="ALTO",0,$U53="MEDIO",0,$U53="BAJO",0,$U53="SIN DAÑO",0),$B53="C",_xlfn.IFS($U53="ALTO",110.87,$U53="MEDIO",37.53,$U53="BAJO",19.77,$U53="SIN DAÑO",0),$B53=0,0)</f>
        <v>0</v>
      </c>
      <c r="AZ53" s="202" cm="1">
        <f t="array" ref="AZ53">_xlfn.IFS($B53="B",_xlfn.IFS($U53="ALTO",11.46,$U53="MEDIO",11.05,$U53="BAJO",7.14,$U53="SIN DAÑO",0),$B53="P",_xlfn.IFS($U53="ALTO",0,$U53="MEDIO",0,$U53="BAJO",0,$U53="SIN DAÑO",0),$B53="PC",_xlfn.IFS($U53="ALTO",0,$U53="MEDIO",0,$U53="BAJO",0,$U53="SIN DAÑO",0),$B53="C",_xlfn.IFS($U53="ALTO",0,$U53="MEDIO",0,$U53="BAJO",0,$U53="SIN DAÑO",0),$B53=0,0)</f>
        <v>0</v>
      </c>
      <c r="BA53" s="202" cm="1">
        <f t="array" ref="BA53">_xlfn.IFS($B53="B",_xlfn.IFS($U53="ALTO",105.02,$U53="MEDIO",42.88,$U53="BAJO",18.26,$U53="SIN DAÑO",0),$B53="P",_xlfn.IFS($U53="ALTO",37.27,$U53="MEDIO",32.15,$U53="BAJO",20.1,$U53="SIN DAÑO",0),$B53="PC",_xlfn.IFS($U53="ALTO",37.27,$U53="MEDIO",32.15,$U53="BAJO",20.1,$U53="SIN DAÑO",0),$B53="C",_xlfn.IFS($U53="ALTO",0,$U53="MEDIO",0,$U53="BAJO",0,$U53="SIN DAÑO",0),$B53=0,0)</f>
        <v>0</v>
      </c>
      <c r="BB53" s="202" cm="1">
        <f t="array" ref="BB53">_xlfn.IFS($B53="B",_xlfn.IFS($U53="ALTO",34.94,$U53="MEDIO",16.49,$U53="BAJO",10.36,$U53="SIN DAÑO",0),$B53="P",_xlfn.IFS($U53="ALTO",0,$U53="MEDIO",0,$U53="BAJO",0,$U53="SIN DAÑO",0),$B53="PC",_xlfn.IFS($U53="ALTO",0,$U53="MEDIO",0,$U53="BAJO",0,$U53="SIN DAÑO",0),$B53="C",_xlfn.IFS($U53="ALTO",0,$U53="MEDIO",0,$U53="BAJO",0,$U53="SIN DAÑO",0),$B53=0,0)</f>
        <v>0</v>
      </c>
      <c r="BC53" s="210"/>
      <c r="BD53" s="202">
        <f t="shared" si="13"/>
        <v>0</v>
      </c>
      <c r="BE53" s="202">
        <f t="shared" si="14"/>
        <v>0</v>
      </c>
      <c r="BF53" s="202">
        <f t="shared" si="15"/>
        <v>0</v>
      </c>
      <c r="BG53" s="202">
        <f t="shared" si="16"/>
        <v>0</v>
      </c>
      <c r="BH53" s="202">
        <f t="shared" si="17"/>
        <v>0</v>
      </c>
      <c r="BI53" s="202">
        <f t="shared" si="18"/>
        <v>0</v>
      </c>
      <c r="BJ53" s="202">
        <f t="shared" si="19"/>
        <v>0</v>
      </c>
      <c r="BK53" s="202">
        <f t="shared" si="20"/>
        <v>0</v>
      </c>
      <c r="BL53" s="211">
        <f t="shared" si="21"/>
        <v>0</v>
      </c>
      <c r="BN53" s="202">
        <f t="shared" si="22"/>
        <v>0</v>
      </c>
      <c r="BO53" s="202" cm="1">
        <f t="array" ref="BO53">_xlfn.IFS(B53="B",0,B53="P",BL53*O53,B53="PC",BL53*O53,B53="C",BL53*O53,B53=0,0)</f>
        <v>0</v>
      </c>
    </row>
    <row r="54" spans="1:67" ht="13.9" customHeight="1" x14ac:dyDescent="0.25">
      <c r="A54" s="5"/>
      <c r="B54" s="209"/>
      <c r="C54" s="209"/>
      <c r="D54" s="254"/>
      <c r="E54" s="254"/>
      <c r="F54" s="254"/>
      <c r="G54" s="254"/>
      <c r="H54" s="254"/>
      <c r="I54" s="254"/>
      <c r="J54" s="254"/>
      <c r="K54" s="254"/>
      <c r="L54" s="254"/>
      <c r="M54" s="254"/>
      <c r="N54" s="254"/>
      <c r="O54" s="265"/>
      <c r="P54" s="265"/>
      <c r="Q54" s="254"/>
      <c r="R54" s="254"/>
      <c r="S54" s="254"/>
      <c r="T54" s="254"/>
      <c r="U54" s="254"/>
      <c r="V54" s="254"/>
      <c r="W54" s="254"/>
      <c r="X54" s="254"/>
      <c r="Y54" s="254"/>
      <c r="Z54" s="254"/>
      <c r="AA54" s="254"/>
      <c r="AB54" s="254"/>
      <c r="AC54" s="254"/>
      <c r="AD54" s="254"/>
      <c r="AE54" s="254"/>
      <c r="AF54" s="254"/>
      <c r="AG54" s="254"/>
      <c r="AH54" s="254"/>
      <c r="AI54" s="254"/>
      <c r="AJ54" s="254"/>
      <c r="AK54" s="254"/>
      <c r="AL54" s="254"/>
      <c r="AM54" s="255">
        <f t="shared" si="12"/>
        <v>0</v>
      </c>
      <c r="AN54" s="255"/>
      <c r="AO54" s="255"/>
      <c r="AP54" s="54"/>
      <c r="AU54" s="202" cm="1">
        <f t="array" ref="AU54">_xlfn.IFS($B54="B",_xlfn.IFS($U54="ALTO",59.41,$U54="MEDIO",30.9,$U54="BAJO",15.49,$U54="SIN DAÑO",0),$B54="P",_xlfn.IFS($U54="ALTO",0,$U54="MEDIO",0,$U54="BAJO",0,$U54="SIN DAÑO",0),$B54="PC",_xlfn.IFS($U54="ALTO",0,$U54="MEDIO",0,$U54="BAJO",0,$U54="SIN DAÑO",0),$B54="C",_xlfn.IFS($U54="ALTO",0,$U54="MEDIO",0,$U54="BAJO",0,$U54="SIN DAÑO",0),$B54=0,0)</f>
        <v>0</v>
      </c>
      <c r="AV54" s="202" cm="1">
        <f t="array" ref="AV54">_xlfn.IFS($B54="B",_xlfn.IFS($U54="ALTO",59.1,$U54="MEDIO",30.78,$U54="BAJO",15.39,$U54="SIN DAÑO",0),$B54="P",_xlfn.IFS($U54="ALTO",0,$U54="MEDIO",0,$U54="BAJO",0,$U54="SIN DAÑO",0),$B54="PC",_xlfn.IFS($U54="ALTO",0,$U54="MEDIO",0,$U54="BAJO",0,$U54="SIN DAÑO",0),$B54="C",_xlfn.IFS($U54="ALTO",0,$U54="MEDIO",0,$U54="BAJO",0,$U54="SIN DAÑO",0),$B54=0,0)</f>
        <v>0</v>
      </c>
      <c r="AW54" s="202" cm="1">
        <f t="array" ref="AW54">_xlfn.IFS($B54="B",_xlfn.IFS($U54="ALTO",102.06,$U54="MEDIO",59.42,$U54="BAJO",29.71,$U54="SIN DAÑO",0),$B54="P",_xlfn.IFS($U54="ALTO",0,$U54="MEDIO",0,$U54="BAJO",0,$U54="SIN DAÑO",0),$B54="PC",_xlfn.IFS($U54="ALTO",0,$U54="MEDIO",0,$U54="BAJO",0,$U54="SIN DAÑO",0),$B54="C",_xlfn.IFS($U54="ALTO",0,$U54="MEDIO",0,$U54="BAJO",0,$U54="SIN DAÑO",0),$B54=0,0)</f>
        <v>0</v>
      </c>
      <c r="AX54" s="202" cm="1">
        <f t="array" ref="AX54">_xlfn.IFS($B54="B",_xlfn.IFS($U54="ALTO",76.02,$U54="MEDIO",50.44,$U54="BAJO",50.44,$U54="SIN DAÑO",0),$B54="P",_xlfn.IFS($U54="ALTO",0,$U54="MEDIO",0,$U54="BAJO",0,$U54="SIN DAÑO",0),$B54="PC",_xlfn.IFS($U54="ALTO",130.45,$U54="MEDIO",96.36,$U54="BAJO",41.28,$U54="SIN DAÑO",0),$B54="C",_xlfn.IFS($U54="ALTO",0,$U54="MEDIO",0,$U54="BAJO",0,$U54="SIN DAÑO",0),$B54=0,0)</f>
        <v>0</v>
      </c>
      <c r="AY54" s="202" cm="1">
        <f t="array" ref="AY54">_xlfn.IFS($B54="B",_xlfn.IFS($U54="ALTO",93.93,$U54="MEDIO",50.73,$U54="BAJO",15.8,$U54="SIN DAÑO",0),$B54="P",_xlfn.IFS($U54="ALTO",0,$U54="MEDIO",0,$U54="BAJO",0,$U54="SIN DAÑO",0),$B54="PC",_xlfn.IFS($U54="ALTO",0,$U54="MEDIO",0,$U54="BAJO",0,$U54="SIN DAÑO",0),$B54="C",_xlfn.IFS($U54="ALTO",110.87,$U54="MEDIO",37.53,$U54="BAJO",19.77,$U54="SIN DAÑO",0),$B54=0,0)</f>
        <v>0</v>
      </c>
      <c r="AZ54" s="202" cm="1">
        <f t="array" ref="AZ54">_xlfn.IFS($B54="B",_xlfn.IFS($U54="ALTO",11.46,$U54="MEDIO",11.05,$U54="BAJO",7.14,$U54="SIN DAÑO",0),$B54="P",_xlfn.IFS($U54="ALTO",0,$U54="MEDIO",0,$U54="BAJO",0,$U54="SIN DAÑO",0),$B54="PC",_xlfn.IFS($U54="ALTO",0,$U54="MEDIO",0,$U54="BAJO",0,$U54="SIN DAÑO",0),$B54="C",_xlfn.IFS($U54="ALTO",0,$U54="MEDIO",0,$U54="BAJO",0,$U54="SIN DAÑO",0),$B54=0,0)</f>
        <v>0</v>
      </c>
      <c r="BA54" s="202" cm="1">
        <f t="array" ref="BA54">_xlfn.IFS($B54="B",_xlfn.IFS($U54="ALTO",105.02,$U54="MEDIO",42.88,$U54="BAJO",18.26,$U54="SIN DAÑO",0),$B54="P",_xlfn.IFS($U54="ALTO",37.27,$U54="MEDIO",32.15,$U54="BAJO",20.1,$U54="SIN DAÑO",0),$B54="PC",_xlfn.IFS($U54="ALTO",37.27,$U54="MEDIO",32.15,$U54="BAJO",20.1,$U54="SIN DAÑO",0),$B54="C",_xlfn.IFS($U54="ALTO",0,$U54="MEDIO",0,$U54="BAJO",0,$U54="SIN DAÑO",0),$B54=0,0)</f>
        <v>0</v>
      </c>
      <c r="BB54" s="202" cm="1">
        <f t="array" ref="BB54">_xlfn.IFS($B54="B",_xlfn.IFS($U54="ALTO",34.94,$U54="MEDIO",16.49,$U54="BAJO",10.36,$U54="SIN DAÑO",0),$B54="P",_xlfn.IFS($U54="ALTO",0,$U54="MEDIO",0,$U54="BAJO",0,$U54="SIN DAÑO",0),$B54="PC",_xlfn.IFS($U54="ALTO",0,$U54="MEDIO",0,$U54="BAJO",0,$U54="SIN DAÑO",0),$B54="C",_xlfn.IFS($U54="ALTO",0,$U54="MEDIO",0,$U54="BAJO",0,$U54="SIN DAÑO",0),$B54=0,0)</f>
        <v>0</v>
      </c>
      <c r="BC54" s="210"/>
      <c r="BD54" s="202">
        <f t="shared" si="13"/>
        <v>0</v>
      </c>
      <c r="BE54" s="202">
        <f t="shared" si="14"/>
        <v>0</v>
      </c>
      <c r="BF54" s="202">
        <f t="shared" si="15"/>
        <v>0</v>
      </c>
      <c r="BG54" s="202">
        <f t="shared" si="16"/>
        <v>0</v>
      </c>
      <c r="BH54" s="202">
        <f t="shared" si="17"/>
        <v>0</v>
      </c>
      <c r="BI54" s="202">
        <f t="shared" si="18"/>
        <v>0</v>
      </c>
      <c r="BJ54" s="202">
        <f t="shared" si="19"/>
        <v>0</v>
      </c>
      <c r="BK54" s="202">
        <f t="shared" si="20"/>
        <v>0</v>
      </c>
      <c r="BL54" s="211">
        <f t="shared" si="21"/>
        <v>0</v>
      </c>
      <c r="BN54" s="202">
        <f t="shared" si="22"/>
        <v>0</v>
      </c>
      <c r="BO54" s="202" cm="1">
        <f t="array" ref="BO54">_xlfn.IFS(B54="B",0,B54="P",BL54*O54,B54="PC",BL54*O54,B54="C",BL54*O54,B54=0,0)</f>
        <v>0</v>
      </c>
    </row>
    <row r="55" spans="1:67" ht="13.9" customHeight="1" x14ac:dyDescent="0.25">
      <c r="A55" s="5"/>
      <c r="B55" s="209"/>
      <c r="C55" s="209"/>
      <c r="D55" s="254"/>
      <c r="E55" s="254"/>
      <c r="F55" s="254"/>
      <c r="G55" s="254"/>
      <c r="H55" s="254"/>
      <c r="I55" s="254"/>
      <c r="J55" s="254"/>
      <c r="K55" s="254"/>
      <c r="L55" s="254"/>
      <c r="M55" s="254"/>
      <c r="N55" s="254"/>
      <c r="O55" s="265"/>
      <c r="P55" s="265"/>
      <c r="Q55" s="254"/>
      <c r="R55" s="254"/>
      <c r="S55" s="254"/>
      <c r="T55" s="254"/>
      <c r="U55" s="254"/>
      <c r="V55" s="254"/>
      <c r="W55" s="254"/>
      <c r="X55" s="254"/>
      <c r="Y55" s="254"/>
      <c r="Z55" s="254"/>
      <c r="AA55" s="254"/>
      <c r="AB55" s="254"/>
      <c r="AC55" s="254"/>
      <c r="AD55" s="254"/>
      <c r="AE55" s="254"/>
      <c r="AF55" s="254"/>
      <c r="AG55" s="254"/>
      <c r="AH55" s="254"/>
      <c r="AI55" s="254"/>
      <c r="AJ55" s="254"/>
      <c r="AK55" s="254"/>
      <c r="AL55" s="254"/>
      <c r="AM55" s="255">
        <f t="shared" si="12"/>
        <v>0</v>
      </c>
      <c r="AN55" s="255"/>
      <c r="AO55" s="255"/>
      <c r="AP55" s="54"/>
      <c r="AU55" s="202" cm="1">
        <f t="array" ref="AU55">_xlfn.IFS($B55="B",_xlfn.IFS($U55="ALTO",59.41,$U55="MEDIO",30.9,$U55="BAJO",15.49,$U55="SIN DAÑO",0),$B55="P",_xlfn.IFS($U55="ALTO",0,$U55="MEDIO",0,$U55="BAJO",0,$U55="SIN DAÑO",0),$B55="PC",_xlfn.IFS($U55="ALTO",0,$U55="MEDIO",0,$U55="BAJO",0,$U55="SIN DAÑO",0),$B55="C",_xlfn.IFS($U55="ALTO",0,$U55="MEDIO",0,$U55="BAJO",0,$U55="SIN DAÑO",0),$B55=0,0)</f>
        <v>0</v>
      </c>
      <c r="AV55" s="202" cm="1">
        <f t="array" ref="AV55">_xlfn.IFS($B55="B",_xlfn.IFS($U55="ALTO",59.1,$U55="MEDIO",30.78,$U55="BAJO",15.39,$U55="SIN DAÑO",0),$B55="P",_xlfn.IFS($U55="ALTO",0,$U55="MEDIO",0,$U55="BAJO",0,$U55="SIN DAÑO",0),$B55="PC",_xlfn.IFS($U55="ALTO",0,$U55="MEDIO",0,$U55="BAJO",0,$U55="SIN DAÑO",0),$B55="C",_xlfn.IFS($U55="ALTO",0,$U55="MEDIO",0,$U55="BAJO",0,$U55="SIN DAÑO",0),$B55=0,0)</f>
        <v>0</v>
      </c>
      <c r="AW55" s="202" cm="1">
        <f t="array" ref="AW55">_xlfn.IFS($B55="B",_xlfn.IFS($U55="ALTO",102.06,$U55="MEDIO",59.42,$U55="BAJO",29.71,$U55="SIN DAÑO",0),$B55="P",_xlfn.IFS($U55="ALTO",0,$U55="MEDIO",0,$U55="BAJO",0,$U55="SIN DAÑO",0),$B55="PC",_xlfn.IFS($U55="ALTO",0,$U55="MEDIO",0,$U55="BAJO",0,$U55="SIN DAÑO",0),$B55="C",_xlfn.IFS($U55="ALTO",0,$U55="MEDIO",0,$U55="BAJO",0,$U55="SIN DAÑO",0),$B55=0,0)</f>
        <v>0</v>
      </c>
      <c r="AX55" s="202" cm="1">
        <f t="array" ref="AX55">_xlfn.IFS($B55="B",_xlfn.IFS($U55="ALTO",76.02,$U55="MEDIO",50.44,$U55="BAJO",50.44,$U55="SIN DAÑO",0),$B55="P",_xlfn.IFS($U55="ALTO",0,$U55="MEDIO",0,$U55="BAJO",0,$U55="SIN DAÑO",0),$B55="PC",_xlfn.IFS($U55="ALTO",130.45,$U55="MEDIO",96.36,$U55="BAJO",41.28,$U55="SIN DAÑO",0),$B55="C",_xlfn.IFS($U55="ALTO",0,$U55="MEDIO",0,$U55="BAJO",0,$U55="SIN DAÑO",0),$B55=0,0)</f>
        <v>0</v>
      </c>
      <c r="AY55" s="202" cm="1">
        <f t="array" ref="AY55">_xlfn.IFS($B55="B",_xlfn.IFS($U55="ALTO",93.93,$U55="MEDIO",50.73,$U55="BAJO",15.8,$U55="SIN DAÑO",0),$B55="P",_xlfn.IFS($U55="ALTO",0,$U55="MEDIO",0,$U55="BAJO",0,$U55="SIN DAÑO",0),$B55="PC",_xlfn.IFS($U55="ALTO",0,$U55="MEDIO",0,$U55="BAJO",0,$U55="SIN DAÑO",0),$B55="C",_xlfn.IFS($U55="ALTO",110.87,$U55="MEDIO",37.53,$U55="BAJO",19.77,$U55="SIN DAÑO",0),$B55=0,0)</f>
        <v>0</v>
      </c>
      <c r="AZ55" s="202" cm="1">
        <f t="array" ref="AZ55">_xlfn.IFS($B55="B",_xlfn.IFS($U55="ALTO",11.46,$U55="MEDIO",11.05,$U55="BAJO",7.14,$U55="SIN DAÑO",0),$B55="P",_xlfn.IFS($U55="ALTO",0,$U55="MEDIO",0,$U55="BAJO",0,$U55="SIN DAÑO",0),$B55="PC",_xlfn.IFS($U55="ALTO",0,$U55="MEDIO",0,$U55="BAJO",0,$U55="SIN DAÑO",0),$B55="C",_xlfn.IFS($U55="ALTO",0,$U55="MEDIO",0,$U55="BAJO",0,$U55="SIN DAÑO",0),$B55=0,0)</f>
        <v>0</v>
      </c>
      <c r="BA55" s="202" cm="1">
        <f t="array" ref="BA55">_xlfn.IFS($B55="B",_xlfn.IFS($U55="ALTO",105.02,$U55="MEDIO",42.88,$U55="BAJO",18.26,$U55="SIN DAÑO",0),$B55="P",_xlfn.IFS($U55="ALTO",37.27,$U55="MEDIO",32.15,$U55="BAJO",20.1,$U55="SIN DAÑO",0),$B55="PC",_xlfn.IFS($U55="ALTO",37.27,$U55="MEDIO",32.15,$U55="BAJO",20.1,$U55="SIN DAÑO",0),$B55="C",_xlfn.IFS($U55="ALTO",0,$U55="MEDIO",0,$U55="BAJO",0,$U55="SIN DAÑO",0),$B55=0,0)</f>
        <v>0</v>
      </c>
      <c r="BB55" s="202" cm="1">
        <f t="array" ref="BB55">_xlfn.IFS($B55="B",_xlfn.IFS($U55="ALTO",34.94,$U55="MEDIO",16.49,$U55="BAJO",10.36,$U55="SIN DAÑO",0),$B55="P",_xlfn.IFS($U55="ALTO",0,$U55="MEDIO",0,$U55="BAJO",0,$U55="SIN DAÑO",0),$B55="PC",_xlfn.IFS($U55="ALTO",0,$U55="MEDIO",0,$U55="BAJO",0,$U55="SIN DAÑO",0),$B55="C",_xlfn.IFS($U55="ALTO",0,$U55="MEDIO",0,$U55="BAJO",0,$U55="SIN DAÑO",0),$B55=0,0)</f>
        <v>0</v>
      </c>
      <c r="BC55" s="210"/>
      <c r="BD55" s="202">
        <f t="shared" si="13"/>
        <v>0</v>
      </c>
      <c r="BE55" s="202">
        <f t="shared" si="14"/>
        <v>0</v>
      </c>
      <c r="BF55" s="202">
        <f t="shared" si="15"/>
        <v>0</v>
      </c>
      <c r="BG55" s="202">
        <f t="shared" si="16"/>
        <v>0</v>
      </c>
      <c r="BH55" s="202">
        <f t="shared" si="17"/>
        <v>0</v>
      </c>
      <c r="BI55" s="202">
        <f t="shared" si="18"/>
        <v>0</v>
      </c>
      <c r="BJ55" s="202">
        <f t="shared" si="19"/>
        <v>0</v>
      </c>
      <c r="BK55" s="202">
        <f t="shared" si="20"/>
        <v>0</v>
      </c>
      <c r="BL55" s="211">
        <f t="shared" si="21"/>
        <v>0</v>
      </c>
      <c r="BN55" s="202">
        <f t="shared" si="22"/>
        <v>0</v>
      </c>
      <c r="BO55" s="202" cm="1">
        <f t="array" ref="BO55">_xlfn.IFS(B55="B",0,B55="P",BL55*O55,B55="PC",BL55*O55,B55="C",BL55*O55,B55=0,0)</f>
        <v>0</v>
      </c>
    </row>
    <row r="56" spans="1:67" ht="13.9" customHeight="1" x14ac:dyDescent="0.25">
      <c r="A56" s="5"/>
      <c r="B56" s="209"/>
      <c r="C56" s="209"/>
      <c r="D56" s="254"/>
      <c r="E56" s="254"/>
      <c r="F56" s="254"/>
      <c r="G56" s="254"/>
      <c r="H56" s="254"/>
      <c r="I56" s="254"/>
      <c r="J56" s="254"/>
      <c r="K56" s="254"/>
      <c r="L56" s="254"/>
      <c r="M56" s="254"/>
      <c r="N56" s="254"/>
      <c r="O56" s="265"/>
      <c r="P56" s="265"/>
      <c r="Q56" s="254"/>
      <c r="R56" s="254"/>
      <c r="S56" s="254"/>
      <c r="T56" s="254"/>
      <c r="U56" s="254"/>
      <c r="V56" s="254"/>
      <c r="W56" s="254"/>
      <c r="X56" s="254"/>
      <c r="Y56" s="254"/>
      <c r="Z56" s="254"/>
      <c r="AA56" s="254"/>
      <c r="AB56" s="254"/>
      <c r="AC56" s="254"/>
      <c r="AD56" s="254"/>
      <c r="AE56" s="254"/>
      <c r="AF56" s="254"/>
      <c r="AG56" s="254"/>
      <c r="AH56" s="254"/>
      <c r="AI56" s="254"/>
      <c r="AJ56" s="254"/>
      <c r="AK56" s="254"/>
      <c r="AL56" s="254"/>
      <c r="AM56" s="255">
        <f t="shared" si="12"/>
        <v>0</v>
      </c>
      <c r="AN56" s="255"/>
      <c r="AO56" s="255"/>
      <c r="AP56" s="54"/>
      <c r="AU56" s="202" cm="1">
        <f t="array" ref="AU56">_xlfn.IFS($B56="B",_xlfn.IFS($U56="ALTO",59.41,$U56="MEDIO",30.9,$U56="BAJO",15.49,$U56="SIN DAÑO",0),$B56="P",_xlfn.IFS($U56="ALTO",0,$U56="MEDIO",0,$U56="BAJO",0,$U56="SIN DAÑO",0),$B56="PC",_xlfn.IFS($U56="ALTO",0,$U56="MEDIO",0,$U56="BAJO",0,$U56="SIN DAÑO",0),$B56="C",_xlfn.IFS($U56="ALTO",0,$U56="MEDIO",0,$U56="BAJO",0,$U56="SIN DAÑO",0),$B56=0,0)</f>
        <v>0</v>
      </c>
      <c r="AV56" s="202" cm="1">
        <f t="array" ref="AV56">_xlfn.IFS($B56="B",_xlfn.IFS($U56="ALTO",59.1,$U56="MEDIO",30.78,$U56="BAJO",15.39,$U56="SIN DAÑO",0),$B56="P",_xlfn.IFS($U56="ALTO",0,$U56="MEDIO",0,$U56="BAJO",0,$U56="SIN DAÑO",0),$B56="PC",_xlfn.IFS($U56="ALTO",0,$U56="MEDIO",0,$U56="BAJO",0,$U56="SIN DAÑO",0),$B56="C",_xlfn.IFS($U56="ALTO",0,$U56="MEDIO",0,$U56="BAJO",0,$U56="SIN DAÑO",0),$B56=0,0)</f>
        <v>0</v>
      </c>
      <c r="AW56" s="202" cm="1">
        <f t="array" ref="AW56">_xlfn.IFS($B56="B",_xlfn.IFS($U56="ALTO",102.06,$U56="MEDIO",59.42,$U56="BAJO",29.71,$U56="SIN DAÑO",0),$B56="P",_xlfn.IFS($U56="ALTO",0,$U56="MEDIO",0,$U56="BAJO",0,$U56="SIN DAÑO",0),$B56="PC",_xlfn.IFS($U56="ALTO",0,$U56="MEDIO",0,$U56="BAJO",0,$U56="SIN DAÑO",0),$B56="C",_xlfn.IFS($U56="ALTO",0,$U56="MEDIO",0,$U56="BAJO",0,$U56="SIN DAÑO",0),$B56=0,0)</f>
        <v>0</v>
      </c>
      <c r="AX56" s="202" cm="1">
        <f t="array" ref="AX56">_xlfn.IFS($B56="B",_xlfn.IFS($U56="ALTO",76.02,$U56="MEDIO",50.44,$U56="BAJO",50.44,$U56="SIN DAÑO",0),$B56="P",_xlfn.IFS($U56="ALTO",0,$U56="MEDIO",0,$U56="BAJO",0,$U56="SIN DAÑO",0),$B56="PC",_xlfn.IFS($U56="ALTO",130.45,$U56="MEDIO",96.36,$U56="BAJO",41.28,$U56="SIN DAÑO",0),$B56="C",_xlfn.IFS($U56="ALTO",0,$U56="MEDIO",0,$U56="BAJO",0,$U56="SIN DAÑO",0),$B56=0,0)</f>
        <v>0</v>
      </c>
      <c r="AY56" s="202" cm="1">
        <f t="array" ref="AY56">_xlfn.IFS($B56="B",_xlfn.IFS($U56="ALTO",93.93,$U56="MEDIO",50.73,$U56="BAJO",15.8,$U56="SIN DAÑO",0),$B56="P",_xlfn.IFS($U56="ALTO",0,$U56="MEDIO",0,$U56="BAJO",0,$U56="SIN DAÑO",0),$B56="PC",_xlfn.IFS($U56="ALTO",0,$U56="MEDIO",0,$U56="BAJO",0,$U56="SIN DAÑO",0),$B56="C",_xlfn.IFS($U56="ALTO",110.87,$U56="MEDIO",37.53,$U56="BAJO",19.77,$U56="SIN DAÑO",0),$B56=0,0)</f>
        <v>0</v>
      </c>
      <c r="AZ56" s="202" cm="1">
        <f t="array" ref="AZ56">_xlfn.IFS($B56="B",_xlfn.IFS($U56="ALTO",11.46,$U56="MEDIO",11.05,$U56="BAJO",7.14,$U56="SIN DAÑO",0),$B56="P",_xlfn.IFS($U56="ALTO",0,$U56="MEDIO",0,$U56="BAJO",0,$U56="SIN DAÑO",0),$B56="PC",_xlfn.IFS($U56="ALTO",0,$U56="MEDIO",0,$U56="BAJO",0,$U56="SIN DAÑO",0),$B56="C",_xlfn.IFS($U56="ALTO",0,$U56="MEDIO",0,$U56="BAJO",0,$U56="SIN DAÑO",0),$B56=0,0)</f>
        <v>0</v>
      </c>
      <c r="BA56" s="202" cm="1">
        <f t="array" ref="BA56">_xlfn.IFS($B56="B",_xlfn.IFS($U56="ALTO",105.02,$U56="MEDIO",42.88,$U56="BAJO",18.26,$U56="SIN DAÑO",0),$B56="P",_xlfn.IFS($U56="ALTO",37.27,$U56="MEDIO",32.15,$U56="BAJO",20.1,$U56="SIN DAÑO",0),$B56="PC",_xlfn.IFS($U56="ALTO",37.27,$U56="MEDIO",32.15,$U56="BAJO",20.1,$U56="SIN DAÑO",0),$B56="C",_xlfn.IFS($U56="ALTO",0,$U56="MEDIO",0,$U56="BAJO",0,$U56="SIN DAÑO",0),$B56=0,0)</f>
        <v>0</v>
      </c>
      <c r="BB56" s="202" cm="1">
        <f t="array" ref="BB56">_xlfn.IFS($B56="B",_xlfn.IFS($U56="ALTO",34.94,$U56="MEDIO",16.49,$U56="BAJO",10.36,$U56="SIN DAÑO",0),$B56="P",_xlfn.IFS($U56="ALTO",0,$U56="MEDIO",0,$U56="BAJO",0,$U56="SIN DAÑO",0),$B56="PC",_xlfn.IFS($U56="ALTO",0,$U56="MEDIO",0,$U56="BAJO",0,$U56="SIN DAÑO",0),$B56="C",_xlfn.IFS($U56="ALTO",0,$U56="MEDIO",0,$U56="BAJO",0,$U56="SIN DAÑO",0),$B56=0,0)</f>
        <v>0</v>
      </c>
      <c r="BC56" s="210"/>
      <c r="BD56" s="202">
        <f t="shared" si="13"/>
        <v>0</v>
      </c>
      <c r="BE56" s="202">
        <f t="shared" si="14"/>
        <v>0</v>
      </c>
      <c r="BF56" s="202">
        <f t="shared" si="15"/>
        <v>0</v>
      </c>
      <c r="BG56" s="202">
        <f t="shared" si="16"/>
        <v>0</v>
      </c>
      <c r="BH56" s="202">
        <f t="shared" si="17"/>
        <v>0</v>
      </c>
      <c r="BI56" s="202">
        <f t="shared" si="18"/>
        <v>0</v>
      </c>
      <c r="BJ56" s="202">
        <f t="shared" si="19"/>
        <v>0</v>
      </c>
      <c r="BK56" s="202">
        <f t="shared" si="20"/>
        <v>0</v>
      </c>
      <c r="BL56" s="211">
        <f t="shared" si="21"/>
        <v>0</v>
      </c>
      <c r="BN56" s="202">
        <f t="shared" si="22"/>
        <v>0</v>
      </c>
      <c r="BO56" s="202" cm="1">
        <f t="array" ref="BO56">_xlfn.IFS(B56="B",0,B56="P",BL56*O56,B56="PC",BL56*O56,B56="C",BL56*O56,B56=0,0)</f>
        <v>0</v>
      </c>
    </row>
    <row r="57" spans="1:67" ht="13.9" customHeight="1" x14ac:dyDescent="0.25">
      <c r="A57" s="5"/>
      <c r="B57" s="209"/>
      <c r="C57" s="209"/>
      <c r="D57" s="254"/>
      <c r="E57" s="254"/>
      <c r="F57" s="254"/>
      <c r="G57" s="254"/>
      <c r="H57" s="254"/>
      <c r="I57" s="254"/>
      <c r="J57" s="254"/>
      <c r="K57" s="254"/>
      <c r="L57" s="254"/>
      <c r="M57" s="254"/>
      <c r="N57" s="254"/>
      <c r="O57" s="265"/>
      <c r="P57" s="265"/>
      <c r="Q57" s="254"/>
      <c r="R57" s="254"/>
      <c r="S57" s="254"/>
      <c r="T57" s="254"/>
      <c r="U57" s="254"/>
      <c r="V57" s="254"/>
      <c r="W57" s="254"/>
      <c r="X57" s="254"/>
      <c r="Y57" s="254"/>
      <c r="Z57" s="254"/>
      <c r="AA57" s="254"/>
      <c r="AB57" s="254"/>
      <c r="AC57" s="254"/>
      <c r="AD57" s="254"/>
      <c r="AE57" s="254"/>
      <c r="AF57" s="254"/>
      <c r="AG57" s="254"/>
      <c r="AH57" s="254"/>
      <c r="AI57" s="254"/>
      <c r="AJ57" s="254"/>
      <c r="AK57" s="254"/>
      <c r="AL57" s="254"/>
      <c r="AM57" s="255">
        <f t="shared" si="12"/>
        <v>0</v>
      </c>
      <c r="AN57" s="255"/>
      <c r="AO57" s="255"/>
      <c r="AP57" s="54"/>
      <c r="AU57" s="202" cm="1">
        <f t="array" ref="AU57">_xlfn.IFS($B57="B",_xlfn.IFS($U57="ALTO",59.41,$U57="MEDIO",30.9,$U57="BAJO",15.49,$U57="SIN DAÑO",0),$B57="P",_xlfn.IFS($U57="ALTO",0,$U57="MEDIO",0,$U57="BAJO",0,$U57="SIN DAÑO",0),$B57="PC",_xlfn.IFS($U57="ALTO",0,$U57="MEDIO",0,$U57="BAJO",0,$U57="SIN DAÑO",0),$B57="C",_xlfn.IFS($U57="ALTO",0,$U57="MEDIO",0,$U57="BAJO",0,$U57="SIN DAÑO",0),$B57=0,0)</f>
        <v>0</v>
      </c>
      <c r="AV57" s="202" cm="1">
        <f t="array" ref="AV57">_xlfn.IFS($B57="B",_xlfn.IFS($U57="ALTO",59.1,$U57="MEDIO",30.78,$U57="BAJO",15.39,$U57="SIN DAÑO",0),$B57="P",_xlfn.IFS($U57="ALTO",0,$U57="MEDIO",0,$U57="BAJO",0,$U57="SIN DAÑO",0),$B57="PC",_xlfn.IFS($U57="ALTO",0,$U57="MEDIO",0,$U57="BAJO",0,$U57="SIN DAÑO",0),$B57="C",_xlfn.IFS($U57="ALTO",0,$U57="MEDIO",0,$U57="BAJO",0,$U57="SIN DAÑO",0),$B57=0,0)</f>
        <v>0</v>
      </c>
      <c r="AW57" s="202" cm="1">
        <f t="array" ref="AW57">_xlfn.IFS($B57="B",_xlfn.IFS($U57="ALTO",102.06,$U57="MEDIO",59.42,$U57="BAJO",29.71,$U57="SIN DAÑO",0),$B57="P",_xlfn.IFS($U57="ALTO",0,$U57="MEDIO",0,$U57="BAJO",0,$U57="SIN DAÑO",0),$B57="PC",_xlfn.IFS($U57="ALTO",0,$U57="MEDIO",0,$U57="BAJO",0,$U57="SIN DAÑO",0),$B57="C",_xlfn.IFS($U57="ALTO",0,$U57="MEDIO",0,$U57="BAJO",0,$U57="SIN DAÑO",0),$B57=0,0)</f>
        <v>0</v>
      </c>
      <c r="AX57" s="202" cm="1">
        <f t="array" ref="AX57">_xlfn.IFS($B57="B",_xlfn.IFS($U57="ALTO",76.02,$U57="MEDIO",50.44,$U57="BAJO",50.44,$U57="SIN DAÑO",0),$B57="P",_xlfn.IFS($U57="ALTO",0,$U57="MEDIO",0,$U57="BAJO",0,$U57="SIN DAÑO",0),$B57="PC",_xlfn.IFS($U57="ALTO",130.45,$U57="MEDIO",96.36,$U57="BAJO",41.28,$U57="SIN DAÑO",0),$B57="C",_xlfn.IFS($U57="ALTO",0,$U57="MEDIO",0,$U57="BAJO",0,$U57="SIN DAÑO",0),$B57=0,0)</f>
        <v>0</v>
      </c>
      <c r="AY57" s="202" cm="1">
        <f t="array" ref="AY57">_xlfn.IFS($B57="B",_xlfn.IFS($U57="ALTO",93.93,$U57="MEDIO",50.73,$U57="BAJO",15.8,$U57="SIN DAÑO",0),$B57="P",_xlfn.IFS($U57="ALTO",0,$U57="MEDIO",0,$U57="BAJO",0,$U57="SIN DAÑO",0),$B57="PC",_xlfn.IFS($U57="ALTO",0,$U57="MEDIO",0,$U57="BAJO",0,$U57="SIN DAÑO",0),$B57="C",_xlfn.IFS($U57="ALTO",110.87,$U57="MEDIO",37.53,$U57="BAJO",19.77,$U57="SIN DAÑO",0),$B57=0,0)</f>
        <v>0</v>
      </c>
      <c r="AZ57" s="202" cm="1">
        <f t="array" ref="AZ57">_xlfn.IFS($B57="B",_xlfn.IFS($U57="ALTO",11.46,$U57="MEDIO",11.05,$U57="BAJO",7.14,$U57="SIN DAÑO",0),$B57="P",_xlfn.IFS($U57="ALTO",0,$U57="MEDIO",0,$U57="BAJO",0,$U57="SIN DAÑO",0),$B57="PC",_xlfn.IFS($U57="ALTO",0,$U57="MEDIO",0,$U57="BAJO",0,$U57="SIN DAÑO",0),$B57="C",_xlfn.IFS($U57="ALTO",0,$U57="MEDIO",0,$U57="BAJO",0,$U57="SIN DAÑO",0),$B57=0,0)</f>
        <v>0</v>
      </c>
      <c r="BA57" s="202" cm="1">
        <f t="array" ref="BA57">_xlfn.IFS($B57="B",_xlfn.IFS($U57="ALTO",105.02,$U57="MEDIO",42.88,$U57="BAJO",18.26,$U57="SIN DAÑO",0),$B57="P",_xlfn.IFS($U57="ALTO",37.27,$U57="MEDIO",32.15,$U57="BAJO",20.1,$U57="SIN DAÑO",0),$B57="PC",_xlfn.IFS($U57="ALTO",37.27,$U57="MEDIO",32.15,$U57="BAJO",20.1,$U57="SIN DAÑO",0),$B57="C",_xlfn.IFS($U57="ALTO",0,$U57="MEDIO",0,$U57="BAJO",0,$U57="SIN DAÑO",0),$B57=0,0)</f>
        <v>0</v>
      </c>
      <c r="BB57" s="202" cm="1">
        <f t="array" ref="BB57">_xlfn.IFS($B57="B",_xlfn.IFS($U57="ALTO",34.94,$U57="MEDIO",16.49,$U57="BAJO",10.36,$U57="SIN DAÑO",0),$B57="P",_xlfn.IFS($U57="ALTO",0,$U57="MEDIO",0,$U57="BAJO",0,$U57="SIN DAÑO",0),$B57="PC",_xlfn.IFS($U57="ALTO",0,$U57="MEDIO",0,$U57="BAJO",0,$U57="SIN DAÑO",0),$B57="C",_xlfn.IFS($U57="ALTO",0,$U57="MEDIO",0,$U57="BAJO",0,$U57="SIN DAÑO",0),$B57=0,0)</f>
        <v>0</v>
      </c>
      <c r="BC57" s="210"/>
      <c r="BD57" s="202">
        <f t="shared" si="13"/>
        <v>0</v>
      </c>
      <c r="BE57" s="202">
        <f t="shared" si="14"/>
        <v>0</v>
      </c>
      <c r="BF57" s="202">
        <f t="shared" si="15"/>
        <v>0</v>
      </c>
      <c r="BG57" s="202">
        <f t="shared" si="16"/>
        <v>0</v>
      </c>
      <c r="BH57" s="202">
        <f t="shared" si="17"/>
        <v>0</v>
      </c>
      <c r="BI57" s="202">
        <f t="shared" si="18"/>
        <v>0</v>
      </c>
      <c r="BJ57" s="202">
        <f t="shared" si="19"/>
        <v>0</v>
      </c>
      <c r="BK57" s="202">
        <f t="shared" si="20"/>
        <v>0</v>
      </c>
      <c r="BL57" s="211">
        <f t="shared" si="21"/>
        <v>0</v>
      </c>
      <c r="BN57" s="202">
        <f t="shared" si="22"/>
        <v>0</v>
      </c>
      <c r="BO57" s="202" cm="1">
        <f t="array" ref="BO57">_xlfn.IFS(B57="B",0,B57="P",BL57*O57,B57="PC",BL57*O57,B57="C",BL57*O57,B57=0,0)</f>
        <v>0</v>
      </c>
    </row>
    <row r="58" spans="1:67" ht="13.9" customHeight="1" x14ac:dyDescent="0.25">
      <c r="A58" s="5"/>
      <c r="B58" s="209"/>
      <c r="C58" s="209"/>
      <c r="D58" s="254"/>
      <c r="E58" s="254"/>
      <c r="F58" s="254"/>
      <c r="G58" s="254"/>
      <c r="H58" s="254"/>
      <c r="I58" s="254"/>
      <c r="J58" s="254"/>
      <c r="K58" s="254"/>
      <c r="L58" s="254"/>
      <c r="M58" s="254"/>
      <c r="N58" s="254"/>
      <c r="O58" s="265"/>
      <c r="P58" s="265"/>
      <c r="Q58" s="254"/>
      <c r="R58" s="254"/>
      <c r="S58" s="254"/>
      <c r="T58" s="254"/>
      <c r="U58" s="254"/>
      <c r="V58" s="254"/>
      <c r="W58" s="254"/>
      <c r="X58" s="254"/>
      <c r="Y58" s="254"/>
      <c r="Z58" s="254"/>
      <c r="AA58" s="254"/>
      <c r="AB58" s="254"/>
      <c r="AC58" s="254"/>
      <c r="AD58" s="254"/>
      <c r="AE58" s="254"/>
      <c r="AF58" s="254"/>
      <c r="AG58" s="254"/>
      <c r="AH58" s="254"/>
      <c r="AI58" s="254"/>
      <c r="AJ58" s="254"/>
      <c r="AK58" s="254"/>
      <c r="AL58" s="254"/>
      <c r="AM58" s="255">
        <f t="shared" si="12"/>
        <v>0</v>
      </c>
      <c r="AN58" s="255"/>
      <c r="AO58" s="255"/>
      <c r="AP58" s="54"/>
      <c r="AU58" s="202" cm="1">
        <f t="array" ref="AU58">_xlfn.IFS($B58="B",_xlfn.IFS($U58="ALTO",59.41,$U58="MEDIO",30.9,$U58="BAJO",15.49,$U58="SIN DAÑO",0),$B58="P",_xlfn.IFS($U58="ALTO",0,$U58="MEDIO",0,$U58="BAJO",0,$U58="SIN DAÑO",0),$B58="PC",_xlfn.IFS($U58="ALTO",0,$U58="MEDIO",0,$U58="BAJO",0,$U58="SIN DAÑO",0),$B58="C",_xlfn.IFS($U58="ALTO",0,$U58="MEDIO",0,$U58="BAJO",0,$U58="SIN DAÑO",0),$B58=0,0)</f>
        <v>0</v>
      </c>
      <c r="AV58" s="202" cm="1">
        <f t="array" ref="AV58">_xlfn.IFS($B58="B",_xlfn.IFS($U58="ALTO",59.1,$U58="MEDIO",30.78,$U58="BAJO",15.39,$U58="SIN DAÑO",0),$B58="P",_xlfn.IFS($U58="ALTO",0,$U58="MEDIO",0,$U58="BAJO",0,$U58="SIN DAÑO",0),$B58="PC",_xlfn.IFS($U58="ALTO",0,$U58="MEDIO",0,$U58="BAJO",0,$U58="SIN DAÑO",0),$B58="C",_xlfn.IFS($U58="ALTO",0,$U58="MEDIO",0,$U58="BAJO",0,$U58="SIN DAÑO",0),$B58=0,0)</f>
        <v>0</v>
      </c>
      <c r="AW58" s="202" cm="1">
        <f t="array" ref="AW58">_xlfn.IFS($B58="B",_xlfn.IFS($U58="ALTO",102.06,$U58="MEDIO",59.42,$U58="BAJO",29.71,$U58="SIN DAÑO",0),$B58="P",_xlfn.IFS($U58="ALTO",0,$U58="MEDIO",0,$U58="BAJO",0,$U58="SIN DAÑO",0),$B58="PC",_xlfn.IFS($U58="ALTO",0,$U58="MEDIO",0,$U58="BAJO",0,$U58="SIN DAÑO",0),$B58="C",_xlfn.IFS($U58="ALTO",0,$U58="MEDIO",0,$U58="BAJO",0,$U58="SIN DAÑO",0),$B58=0,0)</f>
        <v>0</v>
      </c>
      <c r="AX58" s="202" cm="1">
        <f t="array" ref="AX58">_xlfn.IFS($B58="B",_xlfn.IFS($U58="ALTO",76.02,$U58="MEDIO",50.44,$U58="BAJO",50.44,$U58="SIN DAÑO",0),$B58="P",_xlfn.IFS($U58="ALTO",0,$U58="MEDIO",0,$U58="BAJO",0,$U58="SIN DAÑO",0),$B58="PC",_xlfn.IFS($U58="ALTO",130.45,$U58="MEDIO",96.36,$U58="BAJO",41.28,$U58="SIN DAÑO",0),$B58="C",_xlfn.IFS($U58="ALTO",0,$U58="MEDIO",0,$U58="BAJO",0,$U58="SIN DAÑO",0),$B58=0,0)</f>
        <v>0</v>
      </c>
      <c r="AY58" s="202" cm="1">
        <f t="array" ref="AY58">_xlfn.IFS($B58="B",_xlfn.IFS($U58="ALTO",93.93,$U58="MEDIO",50.73,$U58="BAJO",15.8,$U58="SIN DAÑO",0),$B58="P",_xlfn.IFS($U58="ALTO",0,$U58="MEDIO",0,$U58="BAJO",0,$U58="SIN DAÑO",0),$B58="PC",_xlfn.IFS($U58="ALTO",0,$U58="MEDIO",0,$U58="BAJO",0,$U58="SIN DAÑO",0),$B58="C",_xlfn.IFS($U58="ALTO",110.87,$U58="MEDIO",37.53,$U58="BAJO",19.77,$U58="SIN DAÑO",0),$B58=0,0)</f>
        <v>0</v>
      </c>
      <c r="AZ58" s="202" cm="1">
        <f t="array" ref="AZ58">_xlfn.IFS($B58="B",_xlfn.IFS($U58="ALTO",11.46,$U58="MEDIO",11.05,$U58="BAJO",7.14,$U58="SIN DAÑO",0),$B58="P",_xlfn.IFS($U58="ALTO",0,$U58="MEDIO",0,$U58="BAJO",0,$U58="SIN DAÑO",0),$B58="PC",_xlfn.IFS($U58="ALTO",0,$U58="MEDIO",0,$U58="BAJO",0,$U58="SIN DAÑO",0),$B58="C",_xlfn.IFS($U58="ALTO",0,$U58="MEDIO",0,$U58="BAJO",0,$U58="SIN DAÑO",0),$B58=0,0)</f>
        <v>0</v>
      </c>
      <c r="BA58" s="202" cm="1">
        <f t="array" ref="BA58">_xlfn.IFS($B58="B",_xlfn.IFS($U58="ALTO",105.02,$U58="MEDIO",42.88,$U58="BAJO",18.26,$U58="SIN DAÑO",0),$B58="P",_xlfn.IFS($U58="ALTO",37.27,$U58="MEDIO",32.15,$U58="BAJO",20.1,$U58="SIN DAÑO",0),$B58="PC",_xlfn.IFS($U58="ALTO",37.27,$U58="MEDIO",32.15,$U58="BAJO",20.1,$U58="SIN DAÑO",0),$B58="C",_xlfn.IFS($U58="ALTO",0,$U58="MEDIO",0,$U58="BAJO",0,$U58="SIN DAÑO",0),$B58=0,0)</f>
        <v>0</v>
      </c>
      <c r="BB58" s="202" cm="1">
        <f t="array" ref="BB58">_xlfn.IFS($B58="B",_xlfn.IFS($U58="ALTO",34.94,$U58="MEDIO",16.49,$U58="BAJO",10.36,$U58="SIN DAÑO",0),$B58="P",_xlfn.IFS($U58="ALTO",0,$U58="MEDIO",0,$U58="BAJO",0,$U58="SIN DAÑO",0),$B58="PC",_xlfn.IFS($U58="ALTO",0,$U58="MEDIO",0,$U58="BAJO",0,$U58="SIN DAÑO",0),$B58="C",_xlfn.IFS($U58="ALTO",0,$U58="MEDIO",0,$U58="BAJO",0,$U58="SIN DAÑO",0),$B58=0,0)</f>
        <v>0</v>
      </c>
      <c r="BC58" s="210"/>
      <c r="BD58" s="202">
        <f t="shared" si="13"/>
        <v>0</v>
      </c>
      <c r="BE58" s="202">
        <f t="shared" si="14"/>
        <v>0</v>
      </c>
      <c r="BF58" s="202">
        <f t="shared" si="15"/>
        <v>0</v>
      </c>
      <c r="BG58" s="202">
        <f t="shared" si="16"/>
        <v>0</v>
      </c>
      <c r="BH58" s="202">
        <f t="shared" si="17"/>
        <v>0</v>
      </c>
      <c r="BI58" s="202">
        <f t="shared" si="18"/>
        <v>0</v>
      </c>
      <c r="BJ58" s="202">
        <f t="shared" si="19"/>
        <v>0</v>
      </c>
      <c r="BK58" s="202">
        <f t="shared" si="20"/>
        <v>0</v>
      </c>
      <c r="BL58" s="211">
        <f t="shared" si="21"/>
        <v>0</v>
      </c>
      <c r="BN58" s="202">
        <f t="shared" si="22"/>
        <v>0</v>
      </c>
      <c r="BO58" s="202" cm="1">
        <f t="array" ref="BO58">_xlfn.IFS(B58="B",0,B58="P",BL58*O58,B58="PC",BL58*O58,B58="C",BL58*O58,B58=0,0)</f>
        <v>0</v>
      </c>
    </row>
    <row r="59" spans="1:67" ht="13.9" customHeight="1" x14ac:dyDescent="0.25">
      <c r="A59" s="5"/>
      <c r="B59" s="209"/>
      <c r="C59" s="209"/>
      <c r="D59" s="254"/>
      <c r="E59" s="254"/>
      <c r="F59" s="254"/>
      <c r="G59" s="254"/>
      <c r="H59" s="254"/>
      <c r="I59" s="254"/>
      <c r="J59" s="254"/>
      <c r="K59" s="254"/>
      <c r="L59" s="254"/>
      <c r="M59" s="254"/>
      <c r="N59" s="254"/>
      <c r="O59" s="265"/>
      <c r="P59" s="265"/>
      <c r="Q59" s="254"/>
      <c r="R59" s="254"/>
      <c r="S59" s="254"/>
      <c r="T59" s="254"/>
      <c r="U59" s="254"/>
      <c r="V59" s="254"/>
      <c r="W59" s="254"/>
      <c r="X59" s="254"/>
      <c r="Y59" s="254"/>
      <c r="Z59" s="254"/>
      <c r="AA59" s="254"/>
      <c r="AB59" s="254"/>
      <c r="AC59" s="254"/>
      <c r="AD59" s="254"/>
      <c r="AE59" s="254"/>
      <c r="AF59" s="254"/>
      <c r="AG59" s="254"/>
      <c r="AH59" s="254"/>
      <c r="AI59" s="254"/>
      <c r="AJ59" s="254"/>
      <c r="AK59" s="254"/>
      <c r="AL59" s="254"/>
      <c r="AM59" s="255">
        <f t="shared" si="12"/>
        <v>0</v>
      </c>
      <c r="AN59" s="255"/>
      <c r="AO59" s="255"/>
      <c r="AP59" s="54"/>
      <c r="AU59" s="202" cm="1">
        <f t="array" ref="AU59">_xlfn.IFS($B59="B",_xlfn.IFS($U59="ALTO",59.41,$U59="MEDIO",30.9,$U59="BAJO",15.49,$U59="SIN DAÑO",0),$B59="P",_xlfn.IFS($U59="ALTO",0,$U59="MEDIO",0,$U59="BAJO",0,$U59="SIN DAÑO",0),$B59="PC",_xlfn.IFS($U59="ALTO",0,$U59="MEDIO",0,$U59="BAJO",0,$U59="SIN DAÑO",0),$B59="C",_xlfn.IFS($U59="ALTO",0,$U59="MEDIO",0,$U59="BAJO",0,$U59="SIN DAÑO",0),$B59=0,0)</f>
        <v>0</v>
      </c>
      <c r="AV59" s="202" cm="1">
        <f t="array" ref="AV59">_xlfn.IFS($B59="B",_xlfn.IFS($U59="ALTO",59.1,$U59="MEDIO",30.78,$U59="BAJO",15.39,$U59="SIN DAÑO",0),$B59="P",_xlfn.IFS($U59="ALTO",0,$U59="MEDIO",0,$U59="BAJO",0,$U59="SIN DAÑO",0),$B59="PC",_xlfn.IFS($U59="ALTO",0,$U59="MEDIO",0,$U59="BAJO",0,$U59="SIN DAÑO",0),$B59="C",_xlfn.IFS($U59="ALTO",0,$U59="MEDIO",0,$U59="BAJO",0,$U59="SIN DAÑO",0),$B59=0,0)</f>
        <v>0</v>
      </c>
      <c r="AW59" s="202" cm="1">
        <f t="array" ref="AW59">_xlfn.IFS($B59="B",_xlfn.IFS($U59="ALTO",102.06,$U59="MEDIO",59.42,$U59="BAJO",29.71,$U59="SIN DAÑO",0),$B59="P",_xlfn.IFS($U59="ALTO",0,$U59="MEDIO",0,$U59="BAJO",0,$U59="SIN DAÑO",0),$B59="PC",_xlfn.IFS($U59="ALTO",0,$U59="MEDIO",0,$U59="BAJO",0,$U59="SIN DAÑO",0),$B59="C",_xlfn.IFS($U59="ALTO",0,$U59="MEDIO",0,$U59="BAJO",0,$U59="SIN DAÑO",0),$B59=0,0)</f>
        <v>0</v>
      </c>
      <c r="AX59" s="202" cm="1">
        <f t="array" ref="AX59">_xlfn.IFS($B59="B",_xlfn.IFS($U59="ALTO",76.02,$U59="MEDIO",50.44,$U59="BAJO",50.44,$U59="SIN DAÑO",0),$B59="P",_xlfn.IFS($U59="ALTO",0,$U59="MEDIO",0,$U59="BAJO",0,$U59="SIN DAÑO",0),$B59="PC",_xlfn.IFS($U59="ALTO",130.45,$U59="MEDIO",96.36,$U59="BAJO",41.28,$U59="SIN DAÑO",0),$B59="C",_xlfn.IFS($U59="ALTO",0,$U59="MEDIO",0,$U59="BAJO",0,$U59="SIN DAÑO",0),$B59=0,0)</f>
        <v>0</v>
      </c>
      <c r="AY59" s="202" cm="1">
        <f t="array" ref="AY59">_xlfn.IFS($B59="B",_xlfn.IFS($U59="ALTO",93.93,$U59="MEDIO",50.73,$U59="BAJO",15.8,$U59="SIN DAÑO",0),$B59="P",_xlfn.IFS($U59="ALTO",0,$U59="MEDIO",0,$U59="BAJO",0,$U59="SIN DAÑO",0),$B59="PC",_xlfn.IFS($U59="ALTO",0,$U59="MEDIO",0,$U59="BAJO",0,$U59="SIN DAÑO",0),$B59="C",_xlfn.IFS($U59="ALTO",110.87,$U59="MEDIO",37.53,$U59="BAJO",19.77,$U59="SIN DAÑO",0),$B59=0,0)</f>
        <v>0</v>
      </c>
      <c r="AZ59" s="202" cm="1">
        <f t="array" ref="AZ59">_xlfn.IFS($B59="B",_xlfn.IFS($U59="ALTO",11.46,$U59="MEDIO",11.05,$U59="BAJO",7.14,$U59="SIN DAÑO",0),$B59="P",_xlfn.IFS($U59="ALTO",0,$U59="MEDIO",0,$U59="BAJO",0,$U59="SIN DAÑO",0),$B59="PC",_xlfn.IFS($U59="ALTO",0,$U59="MEDIO",0,$U59="BAJO",0,$U59="SIN DAÑO",0),$B59="C",_xlfn.IFS($U59="ALTO",0,$U59="MEDIO",0,$U59="BAJO",0,$U59="SIN DAÑO",0),$B59=0,0)</f>
        <v>0</v>
      </c>
      <c r="BA59" s="202" cm="1">
        <f t="array" ref="BA59">_xlfn.IFS($B59="B",_xlfn.IFS($U59="ALTO",105.02,$U59="MEDIO",42.88,$U59="BAJO",18.26,$U59="SIN DAÑO",0),$B59="P",_xlfn.IFS($U59="ALTO",37.27,$U59="MEDIO",32.15,$U59="BAJO",20.1,$U59="SIN DAÑO",0),$B59="PC",_xlfn.IFS($U59="ALTO",37.27,$U59="MEDIO",32.15,$U59="BAJO",20.1,$U59="SIN DAÑO",0),$B59="C",_xlfn.IFS($U59="ALTO",0,$U59="MEDIO",0,$U59="BAJO",0,$U59="SIN DAÑO",0),$B59=0,0)</f>
        <v>0</v>
      </c>
      <c r="BB59" s="202" cm="1">
        <f t="array" ref="BB59">_xlfn.IFS($B59="B",_xlfn.IFS($U59="ALTO",34.94,$U59="MEDIO",16.49,$U59="BAJO",10.36,$U59="SIN DAÑO",0),$B59="P",_xlfn.IFS($U59="ALTO",0,$U59="MEDIO",0,$U59="BAJO",0,$U59="SIN DAÑO",0),$B59="PC",_xlfn.IFS($U59="ALTO",0,$U59="MEDIO",0,$U59="BAJO",0,$U59="SIN DAÑO",0),$B59="C",_xlfn.IFS($U59="ALTO",0,$U59="MEDIO",0,$U59="BAJO",0,$U59="SIN DAÑO",0),$B59=0,0)</f>
        <v>0</v>
      </c>
      <c r="BC59" s="210"/>
      <c r="BD59" s="202">
        <f t="shared" si="13"/>
        <v>0</v>
      </c>
      <c r="BE59" s="202">
        <f t="shared" si="14"/>
        <v>0</v>
      </c>
      <c r="BF59" s="202">
        <f t="shared" si="15"/>
        <v>0</v>
      </c>
      <c r="BG59" s="202">
        <f t="shared" si="16"/>
        <v>0</v>
      </c>
      <c r="BH59" s="202">
        <f t="shared" si="17"/>
        <v>0</v>
      </c>
      <c r="BI59" s="202">
        <f t="shared" si="18"/>
        <v>0</v>
      </c>
      <c r="BJ59" s="202">
        <f t="shared" si="19"/>
        <v>0</v>
      </c>
      <c r="BK59" s="202">
        <f t="shared" si="20"/>
        <v>0</v>
      </c>
      <c r="BL59" s="211">
        <f t="shared" si="21"/>
        <v>0</v>
      </c>
      <c r="BN59" s="202">
        <f t="shared" si="22"/>
        <v>0</v>
      </c>
      <c r="BO59" s="202" cm="1">
        <f t="array" ref="BO59">_xlfn.IFS(B59="B",0,B59="P",BL59*O59,B59="PC",BL59*O59,B59="C",BL59*O59,B59=0,0)</f>
        <v>0</v>
      </c>
    </row>
    <row r="60" spans="1:67" ht="13.9" customHeight="1" x14ac:dyDescent="0.25">
      <c r="A60" s="5"/>
      <c r="B60" s="209"/>
      <c r="C60" s="209"/>
      <c r="D60" s="254"/>
      <c r="E60" s="254"/>
      <c r="F60" s="254"/>
      <c r="G60" s="254"/>
      <c r="H60" s="254"/>
      <c r="I60" s="254"/>
      <c r="J60" s="254"/>
      <c r="K60" s="254"/>
      <c r="L60" s="254"/>
      <c r="M60" s="254"/>
      <c r="N60" s="254"/>
      <c r="O60" s="265"/>
      <c r="P60" s="265"/>
      <c r="Q60" s="254"/>
      <c r="R60" s="254"/>
      <c r="S60" s="254"/>
      <c r="T60" s="254"/>
      <c r="U60" s="254"/>
      <c r="V60" s="254"/>
      <c r="W60" s="254"/>
      <c r="X60" s="254"/>
      <c r="Y60" s="254"/>
      <c r="Z60" s="254"/>
      <c r="AA60" s="254"/>
      <c r="AB60" s="254"/>
      <c r="AC60" s="254"/>
      <c r="AD60" s="254"/>
      <c r="AE60" s="254"/>
      <c r="AF60" s="254"/>
      <c r="AG60" s="254"/>
      <c r="AH60" s="254"/>
      <c r="AI60" s="254"/>
      <c r="AJ60" s="254"/>
      <c r="AK60" s="254"/>
      <c r="AL60" s="254"/>
      <c r="AM60" s="255">
        <f t="shared" si="12"/>
        <v>0</v>
      </c>
      <c r="AN60" s="255"/>
      <c r="AO60" s="255"/>
      <c r="AP60" s="54"/>
      <c r="AU60" s="202" cm="1">
        <f t="array" ref="AU60">_xlfn.IFS($B60="B",_xlfn.IFS($U60="ALTO",59.41,$U60="MEDIO",30.9,$U60="BAJO",15.49,$U60="SIN DAÑO",0),$B60="P",_xlfn.IFS($U60="ALTO",0,$U60="MEDIO",0,$U60="BAJO",0,$U60="SIN DAÑO",0),$B60="PC",_xlfn.IFS($U60="ALTO",0,$U60="MEDIO",0,$U60="BAJO",0,$U60="SIN DAÑO",0),$B60="C",_xlfn.IFS($U60="ALTO",0,$U60="MEDIO",0,$U60="BAJO",0,$U60="SIN DAÑO",0),$B60=0,0)</f>
        <v>0</v>
      </c>
      <c r="AV60" s="202" cm="1">
        <f t="array" ref="AV60">_xlfn.IFS($B60="B",_xlfn.IFS($U60="ALTO",59.1,$U60="MEDIO",30.78,$U60="BAJO",15.39,$U60="SIN DAÑO",0),$B60="P",_xlfn.IFS($U60="ALTO",0,$U60="MEDIO",0,$U60="BAJO",0,$U60="SIN DAÑO",0),$B60="PC",_xlfn.IFS($U60="ALTO",0,$U60="MEDIO",0,$U60="BAJO",0,$U60="SIN DAÑO",0),$B60="C",_xlfn.IFS($U60="ALTO",0,$U60="MEDIO",0,$U60="BAJO",0,$U60="SIN DAÑO",0),$B60=0,0)</f>
        <v>0</v>
      </c>
      <c r="AW60" s="202" cm="1">
        <f t="array" ref="AW60">_xlfn.IFS($B60="B",_xlfn.IFS($U60="ALTO",102.06,$U60="MEDIO",59.42,$U60="BAJO",29.71,$U60="SIN DAÑO",0),$B60="P",_xlfn.IFS($U60="ALTO",0,$U60="MEDIO",0,$U60="BAJO",0,$U60="SIN DAÑO",0),$B60="PC",_xlfn.IFS($U60="ALTO",0,$U60="MEDIO",0,$U60="BAJO",0,$U60="SIN DAÑO",0),$B60="C",_xlfn.IFS($U60="ALTO",0,$U60="MEDIO",0,$U60="BAJO",0,$U60="SIN DAÑO",0),$B60=0,0)</f>
        <v>0</v>
      </c>
      <c r="AX60" s="202" cm="1">
        <f t="array" ref="AX60">_xlfn.IFS($B60="B",_xlfn.IFS($U60="ALTO",76.02,$U60="MEDIO",50.44,$U60="BAJO",50.44,$U60="SIN DAÑO",0),$B60="P",_xlfn.IFS($U60="ALTO",0,$U60="MEDIO",0,$U60="BAJO",0,$U60="SIN DAÑO",0),$B60="PC",_xlfn.IFS($U60="ALTO",130.45,$U60="MEDIO",96.36,$U60="BAJO",41.28,$U60="SIN DAÑO",0),$B60="C",_xlfn.IFS($U60="ALTO",0,$U60="MEDIO",0,$U60="BAJO",0,$U60="SIN DAÑO",0),$B60=0,0)</f>
        <v>0</v>
      </c>
      <c r="AY60" s="202" cm="1">
        <f t="array" ref="AY60">_xlfn.IFS($B60="B",_xlfn.IFS($U60="ALTO",93.93,$U60="MEDIO",50.73,$U60="BAJO",15.8,$U60="SIN DAÑO",0),$B60="P",_xlfn.IFS($U60="ALTO",0,$U60="MEDIO",0,$U60="BAJO",0,$U60="SIN DAÑO",0),$B60="PC",_xlfn.IFS($U60="ALTO",0,$U60="MEDIO",0,$U60="BAJO",0,$U60="SIN DAÑO",0),$B60="C",_xlfn.IFS($U60="ALTO",110.87,$U60="MEDIO",37.53,$U60="BAJO",19.77,$U60="SIN DAÑO",0),$B60=0,0)</f>
        <v>0</v>
      </c>
      <c r="AZ60" s="202" cm="1">
        <f t="array" ref="AZ60">_xlfn.IFS($B60="B",_xlfn.IFS($U60="ALTO",11.46,$U60="MEDIO",11.05,$U60="BAJO",7.14,$U60="SIN DAÑO",0),$B60="P",_xlfn.IFS($U60="ALTO",0,$U60="MEDIO",0,$U60="BAJO",0,$U60="SIN DAÑO",0),$B60="PC",_xlfn.IFS($U60="ALTO",0,$U60="MEDIO",0,$U60="BAJO",0,$U60="SIN DAÑO",0),$B60="C",_xlfn.IFS($U60="ALTO",0,$U60="MEDIO",0,$U60="BAJO",0,$U60="SIN DAÑO",0),$B60=0,0)</f>
        <v>0</v>
      </c>
      <c r="BA60" s="202" cm="1">
        <f t="array" ref="BA60">_xlfn.IFS($B60="B",_xlfn.IFS($U60="ALTO",105.02,$U60="MEDIO",42.88,$U60="BAJO",18.26,$U60="SIN DAÑO",0),$B60="P",_xlfn.IFS($U60="ALTO",37.27,$U60="MEDIO",32.15,$U60="BAJO",20.1,$U60="SIN DAÑO",0),$B60="PC",_xlfn.IFS($U60="ALTO",37.27,$U60="MEDIO",32.15,$U60="BAJO",20.1,$U60="SIN DAÑO",0),$B60="C",_xlfn.IFS($U60="ALTO",0,$U60="MEDIO",0,$U60="BAJO",0,$U60="SIN DAÑO",0),$B60=0,0)</f>
        <v>0</v>
      </c>
      <c r="BB60" s="202" cm="1">
        <f t="array" ref="BB60">_xlfn.IFS($B60="B",_xlfn.IFS($U60="ALTO",34.94,$U60="MEDIO",16.49,$U60="BAJO",10.36,$U60="SIN DAÑO",0),$B60="P",_xlfn.IFS($U60="ALTO",0,$U60="MEDIO",0,$U60="BAJO",0,$U60="SIN DAÑO",0),$B60="PC",_xlfn.IFS($U60="ALTO",0,$U60="MEDIO",0,$U60="BAJO",0,$U60="SIN DAÑO",0),$B60="C",_xlfn.IFS($U60="ALTO",0,$U60="MEDIO",0,$U60="BAJO",0,$U60="SIN DAÑO",0),$B60=0,0)</f>
        <v>0</v>
      </c>
      <c r="BC60" s="210"/>
      <c r="BD60" s="202">
        <f t="shared" si="13"/>
        <v>0</v>
      </c>
      <c r="BE60" s="202">
        <f t="shared" si="14"/>
        <v>0</v>
      </c>
      <c r="BF60" s="202">
        <f t="shared" si="15"/>
        <v>0</v>
      </c>
      <c r="BG60" s="202">
        <f t="shared" si="16"/>
        <v>0</v>
      </c>
      <c r="BH60" s="202">
        <f t="shared" si="17"/>
        <v>0</v>
      </c>
      <c r="BI60" s="202">
        <f t="shared" si="18"/>
        <v>0</v>
      </c>
      <c r="BJ60" s="202">
        <f t="shared" si="19"/>
        <v>0</v>
      </c>
      <c r="BK60" s="202">
        <f t="shared" si="20"/>
        <v>0</v>
      </c>
      <c r="BL60" s="211">
        <f t="shared" si="21"/>
        <v>0</v>
      </c>
      <c r="BN60" s="202">
        <f t="shared" si="22"/>
        <v>0</v>
      </c>
      <c r="BO60" s="202" cm="1">
        <f t="array" ref="BO60">_xlfn.IFS(B60="B",0,B60="P",BL60*O60,B60="PC",BL60*O60,B60="C",BL60*O60,B60=0,0)</f>
        <v>0</v>
      </c>
    </row>
    <row r="61" spans="1:67" ht="13.9" customHeight="1" x14ac:dyDescent="0.25">
      <c r="A61" s="5"/>
      <c r="B61" s="209"/>
      <c r="C61" s="209"/>
      <c r="D61" s="254"/>
      <c r="E61" s="254"/>
      <c r="F61" s="254"/>
      <c r="G61" s="254"/>
      <c r="H61" s="254"/>
      <c r="I61" s="254"/>
      <c r="J61" s="254"/>
      <c r="K61" s="254"/>
      <c r="L61" s="254"/>
      <c r="M61" s="254"/>
      <c r="N61" s="254"/>
      <c r="O61" s="265"/>
      <c r="P61" s="265"/>
      <c r="Q61" s="254"/>
      <c r="R61" s="254"/>
      <c r="S61" s="254"/>
      <c r="T61" s="254"/>
      <c r="U61" s="254"/>
      <c r="V61" s="254"/>
      <c r="W61" s="254"/>
      <c r="X61" s="254"/>
      <c r="Y61" s="254"/>
      <c r="Z61" s="254"/>
      <c r="AA61" s="254"/>
      <c r="AB61" s="254"/>
      <c r="AC61" s="254"/>
      <c r="AD61" s="254"/>
      <c r="AE61" s="254"/>
      <c r="AF61" s="254"/>
      <c r="AG61" s="254"/>
      <c r="AH61" s="254"/>
      <c r="AI61" s="254"/>
      <c r="AJ61" s="254"/>
      <c r="AK61" s="254"/>
      <c r="AL61" s="254"/>
      <c r="AM61" s="255">
        <f t="shared" si="12"/>
        <v>0</v>
      </c>
      <c r="AN61" s="255"/>
      <c r="AO61" s="255"/>
      <c r="AP61" s="54"/>
      <c r="AU61" s="202" cm="1">
        <f t="array" ref="AU61">_xlfn.IFS($B61="B",_xlfn.IFS($U61="ALTO",59.41,$U61="MEDIO",30.9,$U61="BAJO",15.49,$U61="SIN DAÑO",0),$B61="P",_xlfn.IFS($U61="ALTO",0,$U61="MEDIO",0,$U61="BAJO",0,$U61="SIN DAÑO",0),$B61="PC",_xlfn.IFS($U61="ALTO",0,$U61="MEDIO",0,$U61="BAJO",0,$U61="SIN DAÑO",0),$B61="C",_xlfn.IFS($U61="ALTO",0,$U61="MEDIO",0,$U61="BAJO",0,$U61="SIN DAÑO",0),$B61=0,0)</f>
        <v>0</v>
      </c>
      <c r="AV61" s="202" cm="1">
        <f t="array" ref="AV61">_xlfn.IFS($B61="B",_xlfn.IFS($U61="ALTO",59.1,$U61="MEDIO",30.78,$U61="BAJO",15.39,$U61="SIN DAÑO",0),$B61="P",_xlfn.IFS($U61="ALTO",0,$U61="MEDIO",0,$U61="BAJO",0,$U61="SIN DAÑO",0),$B61="PC",_xlfn.IFS($U61="ALTO",0,$U61="MEDIO",0,$U61="BAJO",0,$U61="SIN DAÑO",0),$B61="C",_xlfn.IFS($U61="ALTO",0,$U61="MEDIO",0,$U61="BAJO",0,$U61="SIN DAÑO",0),$B61=0,0)</f>
        <v>0</v>
      </c>
      <c r="AW61" s="202" cm="1">
        <f t="array" ref="AW61">_xlfn.IFS($B61="B",_xlfn.IFS($U61="ALTO",102.06,$U61="MEDIO",59.42,$U61="BAJO",29.71,$U61="SIN DAÑO",0),$B61="P",_xlfn.IFS($U61="ALTO",0,$U61="MEDIO",0,$U61="BAJO",0,$U61="SIN DAÑO",0),$B61="PC",_xlfn.IFS($U61="ALTO",0,$U61="MEDIO",0,$U61="BAJO",0,$U61="SIN DAÑO",0),$B61="C",_xlfn.IFS($U61="ALTO",0,$U61="MEDIO",0,$U61="BAJO",0,$U61="SIN DAÑO",0),$B61=0,0)</f>
        <v>0</v>
      </c>
      <c r="AX61" s="202" cm="1">
        <f t="array" ref="AX61">_xlfn.IFS($B61="B",_xlfn.IFS($U61="ALTO",76.02,$U61="MEDIO",50.44,$U61="BAJO",50.44,$U61="SIN DAÑO",0),$B61="P",_xlfn.IFS($U61="ALTO",0,$U61="MEDIO",0,$U61="BAJO",0,$U61="SIN DAÑO",0),$B61="PC",_xlfn.IFS($U61="ALTO",130.45,$U61="MEDIO",96.36,$U61="BAJO",41.28,$U61="SIN DAÑO",0),$B61="C",_xlfn.IFS($U61="ALTO",0,$U61="MEDIO",0,$U61="BAJO",0,$U61="SIN DAÑO",0),$B61=0,0)</f>
        <v>0</v>
      </c>
      <c r="AY61" s="202" cm="1">
        <f t="array" ref="AY61">_xlfn.IFS($B61="B",_xlfn.IFS($U61="ALTO",93.93,$U61="MEDIO",50.73,$U61="BAJO",15.8,$U61="SIN DAÑO",0),$B61="P",_xlfn.IFS($U61="ALTO",0,$U61="MEDIO",0,$U61="BAJO",0,$U61="SIN DAÑO",0),$B61="PC",_xlfn.IFS($U61="ALTO",0,$U61="MEDIO",0,$U61="BAJO",0,$U61="SIN DAÑO",0),$B61="C",_xlfn.IFS($U61="ALTO",110.87,$U61="MEDIO",37.53,$U61="BAJO",19.77,$U61="SIN DAÑO",0),$B61=0,0)</f>
        <v>0</v>
      </c>
      <c r="AZ61" s="202" cm="1">
        <f t="array" ref="AZ61">_xlfn.IFS($B61="B",_xlfn.IFS($U61="ALTO",11.46,$U61="MEDIO",11.05,$U61="BAJO",7.14,$U61="SIN DAÑO",0),$B61="P",_xlfn.IFS($U61="ALTO",0,$U61="MEDIO",0,$U61="BAJO",0,$U61="SIN DAÑO",0),$B61="PC",_xlfn.IFS($U61="ALTO",0,$U61="MEDIO",0,$U61="BAJO",0,$U61="SIN DAÑO",0),$B61="C",_xlfn.IFS($U61="ALTO",0,$U61="MEDIO",0,$U61="BAJO",0,$U61="SIN DAÑO",0),$B61=0,0)</f>
        <v>0</v>
      </c>
      <c r="BA61" s="202" cm="1">
        <f t="array" ref="BA61">_xlfn.IFS($B61="B",_xlfn.IFS($U61="ALTO",105.02,$U61="MEDIO",42.88,$U61="BAJO",18.26,$U61="SIN DAÑO",0),$B61="P",_xlfn.IFS($U61="ALTO",37.27,$U61="MEDIO",32.15,$U61="BAJO",20.1,$U61="SIN DAÑO",0),$B61="PC",_xlfn.IFS($U61="ALTO",37.27,$U61="MEDIO",32.15,$U61="BAJO",20.1,$U61="SIN DAÑO",0),$B61="C",_xlfn.IFS($U61="ALTO",0,$U61="MEDIO",0,$U61="BAJO",0,$U61="SIN DAÑO",0),$B61=0,0)</f>
        <v>0</v>
      </c>
      <c r="BB61" s="202" cm="1">
        <f t="array" ref="BB61">_xlfn.IFS($B61="B",_xlfn.IFS($U61="ALTO",34.94,$U61="MEDIO",16.49,$U61="BAJO",10.36,$U61="SIN DAÑO",0),$B61="P",_xlfn.IFS($U61="ALTO",0,$U61="MEDIO",0,$U61="BAJO",0,$U61="SIN DAÑO",0),$B61="PC",_xlfn.IFS($U61="ALTO",0,$U61="MEDIO",0,$U61="BAJO",0,$U61="SIN DAÑO",0),$B61="C",_xlfn.IFS($U61="ALTO",0,$U61="MEDIO",0,$U61="BAJO",0,$U61="SIN DAÑO",0),$B61=0,0)</f>
        <v>0</v>
      </c>
      <c r="BC61" s="210"/>
      <c r="BD61" s="202">
        <f t="shared" si="13"/>
        <v>0</v>
      </c>
      <c r="BE61" s="202">
        <f t="shared" si="14"/>
        <v>0</v>
      </c>
      <c r="BF61" s="202">
        <f t="shared" si="15"/>
        <v>0</v>
      </c>
      <c r="BG61" s="202">
        <f t="shared" si="16"/>
        <v>0</v>
      </c>
      <c r="BH61" s="202">
        <f t="shared" si="17"/>
        <v>0</v>
      </c>
      <c r="BI61" s="202">
        <f t="shared" si="18"/>
        <v>0</v>
      </c>
      <c r="BJ61" s="202">
        <f t="shared" si="19"/>
        <v>0</v>
      </c>
      <c r="BK61" s="202">
        <f t="shared" si="20"/>
        <v>0</v>
      </c>
      <c r="BL61" s="211">
        <f t="shared" si="21"/>
        <v>0</v>
      </c>
      <c r="BN61" s="202">
        <f t="shared" si="22"/>
        <v>0</v>
      </c>
      <c r="BO61" s="202" cm="1">
        <f t="array" ref="BO61">_xlfn.IFS(B61="B",0,B61="P",BL61*O61,B61="PC",BL61*O61,B61="C",BL61*O61,B61=0,0)</f>
        <v>0</v>
      </c>
    </row>
    <row r="62" spans="1:67" ht="13.9" customHeight="1" x14ac:dyDescent="0.25">
      <c r="A62" s="5"/>
      <c r="B62" s="209"/>
      <c r="C62" s="209"/>
      <c r="D62" s="254"/>
      <c r="E62" s="254"/>
      <c r="F62" s="254"/>
      <c r="G62" s="254"/>
      <c r="H62" s="254"/>
      <c r="I62" s="254"/>
      <c r="J62" s="254"/>
      <c r="K62" s="254"/>
      <c r="L62" s="254"/>
      <c r="M62" s="254"/>
      <c r="N62" s="254"/>
      <c r="O62" s="265"/>
      <c r="P62" s="265"/>
      <c r="Q62" s="254"/>
      <c r="R62" s="254"/>
      <c r="S62" s="254"/>
      <c r="T62" s="254"/>
      <c r="U62" s="254"/>
      <c r="V62" s="254"/>
      <c r="W62" s="254"/>
      <c r="X62" s="254"/>
      <c r="Y62" s="254"/>
      <c r="Z62" s="254"/>
      <c r="AA62" s="254"/>
      <c r="AB62" s="254"/>
      <c r="AC62" s="254"/>
      <c r="AD62" s="254"/>
      <c r="AE62" s="254"/>
      <c r="AF62" s="254"/>
      <c r="AG62" s="254"/>
      <c r="AH62" s="254"/>
      <c r="AI62" s="254"/>
      <c r="AJ62" s="254"/>
      <c r="AK62" s="254"/>
      <c r="AL62" s="254"/>
      <c r="AM62" s="255">
        <f t="shared" si="12"/>
        <v>0</v>
      </c>
      <c r="AN62" s="255"/>
      <c r="AO62" s="255"/>
      <c r="AP62" s="54"/>
      <c r="AU62" s="202" cm="1">
        <f t="array" ref="AU62">_xlfn.IFS($B62="B",_xlfn.IFS($U62="ALTO",59.41,$U62="MEDIO",30.9,$U62="BAJO",15.49,$U62="SIN DAÑO",0),$B62="P",_xlfn.IFS($U62="ALTO",0,$U62="MEDIO",0,$U62="BAJO",0,$U62="SIN DAÑO",0),$B62="PC",_xlfn.IFS($U62="ALTO",0,$U62="MEDIO",0,$U62="BAJO",0,$U62="SIN DAÑO",0),$B62="C",_xlfn.IFS($U62="ALTO",0,$U62="MEDIO",0,$U62="BAJO",0,$U62="SIN DAÑO",0),$B62=0,0)</f>
        <v>0</v>
      </c>
      <c r="AV62" s="202" cm="1">
        <f t="array" ref="AV62">_xlfn.IFS($B62="B",_xlfn.IFS($U62="ALTO",59.1,$U62="MEDIO",30.78,$U62="BAJO",15.39,$U62="SIN DAÑO",0),$B62="P",_xlfn.IFS($U62="ALTO",0,$U62="MEDIO",0,$U62="BAJO",0,$U62="SIN DAÑO",0),$B62="PC",_xlfn.IFS($U62="ALTO",0,$U62="MEDIO",0,$U62="BAJO",0,$U62="SIN DAÑO",0),$B62="C",_xlfn.IFS($U62="ALTO",0,$U62="MEDIO",0,$U62="BAJO",0,$U62="SIN DAÑO",0),$B62=0,0)</f>
        <v>0</v>
      </c>
      <c r="AW62" s="202" cm="1">
        <f t="array" ref="AW62">_xlfn.IFS($B62="B",_xlfn.IFS($U62="ALTO",102.06,$U62="MEDIO",59.42,$U62="BAJO",29.71,$U62="SIN DAÑO",0),$B62="P",_xlfn.IFS($U62="ALTO",0,$U62="MEDIO",0,$U62="BAJO",0,$U62="SIN DAÑO",0),$B62="PC",_xlfn.IFS($U62="ALTO",0,$U62="MEDIO",0,$U62="BAJO",0,$U62="SIN DAÑO",0),$B62="C",_xlfn.IFS($U62="ALTO",0,$U62="MEDIO",0,$U62="BAJO",0,$U62="SIN DAÑO",0),$B62=0,0)</f>
        <v>0</v>
      </c>
      <c r="AX62" s="202" cm="1">
        <f t="array" ref="AX62">_xlfn.IFS($B62="B",_xlfn.IFS($U62="ALTO",76.02,$U62="MEDIO",50.44,$U62="BAJO",50.44,$U62="SIN DAÑO",0),$B62="P",_xlfn.IFS($U62="ALTO",0,$U62="MEDIO",0,$U62="BAJO",0,$U62="SIN DAÑO",0),$B62="PC",_xlfn.IFS($U62="ALTO",130.45,$U62="MEDIO",96.36,$U62="BAJO",41.28,$U62="SIN DAÑO",0),$B62="C",_xlfn.IFS($U62="ALTO",0,$U62="MEDIO",0,$U62="BAJO",0,$U62="SIN DAÑO",0),$B62=0,0)</f>
        <v>0</v>
      </c>
      <c r="AY62" s="202" cm="1">
        <f t="array" ref="AY62">_xlfn.IFS($B62="B",_xlfn.IFS($U62="ALTO",93.93,$U62="MEDIO",50.73,$U62="BAJO",15.8,$U62="SIN DAÑO",0),$B62="P",_xlfn.IFS($U62="ALTO",0,$U62="MEDIO",0,$U62="BAJO",0,$U62="SIN DAÑO",0),$B62="PC",_xlfn.IFS($U62="ALTO",0,$U62="MEDIO",0,$U62="BAJO",0,$U62="SIN DAÑO",0),$B62="C",_xlfn.IFS($U62="ALTO",110.87,$U62="MEDIO",37.53,$U62="BAJO",19.77,$U62="SIN DAÑO",0),$B62=0,0)</f>
        <v>0</v>
      </c>
      <c r="AZ62" s="202" cm="1">
        <f t="array" ref="AZ62">_xlfn.IFS($B62="B",_xlfn.IFS($U62="ALTO",11.46,$U62="MEDIO",11.05,$U62="BAJO",7.14,$U62="SIN DAÑO",0),$B62="P",_xlfn.IFS($U62="ALTO",0,$U62="MEDIO",0,$U62="BAJO",0,$U62="SIN DAÑO",0),$B62="PC",_xlfn.IFS($U62="ALTO",0,$U62="MEDIO",0,$U62="BAJO",0,$U62="SIN DAÑO",0),$B62="C",_xlfn.IFS($U62="ALTO",0,$U62="MEDIO",0,$U62="BAJO",0,$U62="SIN DAÑO",0),$B62=0,0)</f>
        <v>0</v>
      </c>
      <c r="BA62" s="202" cm="1">
        <f t="array" ref="BA62">_xlfn.IFS($B62="B",_xlfn.IFS($U62="ALTO",105.02,$U62="MEDIO",42.88,$U62="BAJO",18.26,$U62="SIN DAÑO",0),$B62="P",_xlfn.IFS($U62="ALTO",37.27,$U62="MEDIO",32.15,$U62="BAJO",20.1,$U62="SIN DAÑO",0),$B62="PC",_xlfn.IFS($U62="ALTO",37.27,$U62="MEDIO",32.15,$U62="BAJO",20.1,$U62="SIN DAÑO",0),$B62="C",_xlfn.IFS($U62="ALTO",0,$U62="MEDIO",0,$U62="BAJO",0,$U62="SIN DAÑO",0),$B62=0,0)</f>
        <v>0</v>
      </c>
      <c r="BB62" s="202" cm="1">
        <f t="array" ref="BB62">_xlfn.IFS($B62="B",_xlfn.IFS($U62="ALTO",34.94,$U62="MEDIO",16.49,$U62="BAJO",10.36,$U62="SIN DAÑO",0),$B62="P",_xlfn.IFS($U62="ALTO",0,$U62="MEDIO",0,$U62="BAJO",0,$U62="SIN DAÑO",0),$B62="PC",_xlfn.IFS($U62="ALTO",0,$U62="MEDIO",0,$U62="BAJO",0,$U62="SIN DAÑO",0),$B62="C",_xlfn.IFS($U62="ALTO",0,$U62="MEDIO",0,$U62="BAJO",0,$U62="SIN DAÑO",0),$B62=0,0)</f>
        <v>0</v>
      </c>
      <c r="BC62" s="210"/>
      <c r="BD62" s="202">
        <f t="shared" si="13"/>
        <v>0</v>
      </c>
      <c r="BE62" s="202">
        <f t="shared" si="14"/>
        <v>0</v>
      </c>
      <c r="BF62" s="202">
        <f t="shared" si="15"/>
        <v>0</v>
      </c>
      <c r="BG62" s="202">
        <f t="shared" si="16"/>
        <v>0</v>
      </c>
      <c r="BH62" s="202">
        <f t="shared" si="17"/>
        <v>0</v>
      </c>
      <c r="BI62" s="202">
        <f t="shared" si="18"/>
        <v>0</v>
      </c>
      <c r="BJ62" s="202">
        <f t="shared" si="19"/>
        <v>0</v>
      </c>
      <c r="BK62" s="202">
        <f t="shared" si="20"/>
        <v>0</v>
      </c>
      <c r="BL62" s="211">
        <f t="shared" si="21"/>
        <v>0</v>
      </c>
      <c r="BN62" s="202">
        <f t="shared" si="22"/>
        <v>0</v>
      </c>
      <c r="BO62" s="202" cm="1">
        <f t="array" ref="BO62">_xlfn.IFS(B62="B",0,B62="P",BL62*O62,B62="PC",BL62*O62,B62="C",BL62*O62,B62=0,0)</f>
        <v>0</v>
      </c>
    </row>
    <row r="63" spans="1:67" ht="13.9" customHeight="1" x14ac:dyDescent="0.25">
      <c r="A63" s="5"/>
      <c r="B63" s="209"/>
      <c r="C63" s="209"/>
      <c r="D63" s="254"/>
      <c r="E63" s="254"/>
      <c r="F63" s="254"/>
      <c r="G63" s="254"/>
      <c r="H63" s="254"/>
      <c r="I63" s="254"/>
      <c r="J63" s="254"/>
      <c r="K63" s="254"/>
      <c r="L63" s="254"/>
      <c r="M63" s="254"/>
      <c r="N63" s="254"/>
      <c r="O63" s="265"/>
      <c r="P63" s="265"/>
      <c r="Q63" s="254"/>
      <c r="R63" s="254"/>
      <c r="S63" s="254"/>
      <c r="T63" s="254"/>
      <c r="U63" s="254"/>
      <c r="V63" s="254"/>
      <c r="W63" s="254"/>
      <c r="X63" s="254"/>
      <c r="Y63" s="254"/>
      <c r="Z63" s="254"/>
      <c r="AA63" s="254"/>
      <c r="AB63" s="254"/>
      <c r="AC63" s="254"/>
      <c r="AD63" s="254"/>
      <c r="AE63" s="254"/>
      <c r="AF63" s="254"/>
      <c r="AG63" s="254"/>
      <c r="AH63" s="254"/>
      <c r="AI63" s="254"/>
      <c r="AJ63" s="254"/>
      <c r="AK63" s="254"/>
      <c r="AL63" s="254"/>
      <c r="AM63" s="255">
        <f t="shared" si="12"/>
        <v>0</v>
      </c>
      <c r="AN63" s="255"/>
      <c r="AO63" s="255"/>
      <c r="AP63" s="54"/>
      <c r="AU63" s="202" cm="1">
        <f t="array" ref="AU63">_xlfn.IFS($B63="B",_xlfn.IFS($U63="ALTO",59.41,$U63="MEDIO",30.9,$U63="BAJO",15.49,$U63="SIN DAÑO",0),$B63="P",_xlfn.IFS($U63="ALTO",0,$U63="MEDIO",0,$U63="BAJO",0,$U63="SIN DAÑO",0),$B63="PC",_xlfn.IFS($U63="ALTO",0,$U63="MEDIO",0,$U63="BAJO",0,$U63="SIN DAÑO",0),$B63="C",_xlfn.IFS($U63="ALTO",0,$U63="MEDIO",0,$U63="BAJO",0,$U63="SIN DAÑO",0),$B63=0,0)</f>
        <v>0</v>
      </c>
      <c r="AV63" s="202" cm="1">
        <f t="array" ref="AV63">_xlfn.IFS($B63="B",_xlfn.IFS($U63="ALTO",59.1,$U63="MEDIO",30.78,$U63="BAJO",15.39,$U63="SIN DAÑO",0),$B63="P",_xlfn.IFS($U63="ALTO",0,$U63="MEDIO",0,$U63="BAJO",0,$U63="SIN DAÑO",0),$B63="PC",_xlfn.IFS($U63="ALTO",0,$U63="MEDIO",0,$U63="BAJO",0,$U63="SIN DAÑO",0),$B63="C",_xlfn.IFS($U63="ALTO",0,$U63="MEDIO",0,$U63="BAJO",0,$U63="SIN DAÑO",0),$B63=0,0)</f>
        <v>0</v>
      </c>
      <c r="AW63" s="202" cm="1">
        <f t="array" ref="AW63">_xlfn.IFS($B63="B",_xlfn.IFS($U63="ALTO",102.06,$U63="MEDIO",59.42,$U63="BAJO",29.71,$U63="SIN DAÑO",0),$B63="P",_xlfn.IFS($U63="ALTO",0,$U63="MEDIO",0,$U63="BAJO",0,$U63="SIN DAÑO",0),$B63="PC",_xlfn.IFS($U63="ALTO",0,$U63="MEDIO",0,$U63="BAJO",0,$U63="SIN DAÑO",0),$B63="C",_xlfn.IFS($U63="ALTO",0,$U63="MEDIO",0,$U63="BAJO",0,$U63="SIN DAÑO",0),$B63=0,0)</f>
        <v>0</v>
      </c>
      <c r="AX63" s="202" cm="1">
        <f t="array" ref="AX63">_xlfn.IFS($B63="B",_xlfn.IFS($U63="ALTO",76.02,$U63="MEDIO",50.44,$U63="BAJO",50.44,$U63="SIN DAÑO",0),$B63="P",_xlfn.IFS($U63="ALTO",0,$U63="MEDIO",0,$U63="BAJO",0,$U63="SIN DAÑO",0),$B63="PC",_xlfn.IFS($U63="ALTO",130.45,$U63="MEDIO",96.36,$U63="BAJO",41.28,$U63="SIN DAÑO",0),$B63="C",_xlfn.IFS($U63="ALTO",0,$U63="MEDIO",0,$U63="BAJO",0,$U63="SIN DAÑO",0),$B63=0,0)</f>
        <v>0</v>
      </c>
      <c r="AY63" s="202" cm="1">
        <f t="array" ref="AY63">_xlfn.IFS($B63="B",_xlfn.IFS($U63="ALTO",93.93,$U63="MEDIO",50.73,$U63="BAJO",15.8,$U63="SIN DAÑO",0),$B63="P",_xlfn.IFS($U63="ALTO",0,$U63="MEDIO",0,$U63="BAJO",0,$U63="SIN DAÑO",0),$B63="PC",_xlfn.IFS($U63="ALTO",0,$U63="MEDIO",0,$U63="BAJO",0,$U63="SIN DAÑO",0),$B63="C",_xlfn.IFS($U63="ALTO",110.87,$U63="MEDIO",37.53,$U63="BAJO",19.77,$U63="SIN DAÑO",0),$B63=0,0)</f>
        <v>0</v>
      </c>
      <c r="AZ63" s="202" cm="1">
        <f t="array" ref="AZ63">_xlfn.IFS($B63="B",_xlfn.IFS($U63="ALTO",11.46,$U63="MEDIO",11.05,$U63="BAJO",7.14,$U63="SIN DAÑO",0),$B63="P",_xlfn.IFS($U63="ALTO",0,$U63="MEDIO",0,$U63="BAJO",0,$U63="SIN DAÑO",0),$B63="PC",_xlfn.IFS($U63="ALTO",0,$U63="MEDIO",0,$U63="BAJO",0,$U63="SIN DAÑO",0),$B63="C",_xlfn.IFS($U63="ALTO",0,$U63="MEDIO",0,$U63="BAJO",0,$U63="SIN DAÑO",0),$B63=0,0)</f>
        <v>0</v>
      </c>
      <c r="BA63" s="202" cm="1">
        <f t="array" ref="BA63">_xlfn.IFS($B63="B",_xlfn.IFS($U63="ALTO",105.02,$U63="MEDIO",42.88,$U63="BAJO",18.26,$U63="SIN DAÑO",0),$B63="P",_xlfn.IFS($U63="ALTO",37.27,$U63="MEDIO",32.15,$U63="BAJO",20.1,$U63="SIN DAÑO",0),$B63="PC",_xlfn.IFS($U63="ALTO",37.27,$U63="MEDIO",32.15,$U63="BAJO",20.1,$U63="SIN DAÑO",0),$B63="C",_xlfn.IFS($U63="ALTO",0,$U63="MEDIO",0,$U63="BAJO",0,$U63="SIN DAÑO",0),$B63=0,0)</f>
        <v>0</v>
      </c>
      <c r="BB63" s="202" cm="1">
        <f t="array" ref="BB63">_xlfn.IFS($B63="B",_xlfn.IFS($U63="ALTO",34.94,$U63="MEDIO",16.49,$U63="BAJO",10.36,$U63="SIN DAÑO",0),$B63="P",_xlfn.IFS($U63="ALTO",0,$U63="MEDIO",0,$U63="BAJO",0,$U63="SIN DAÑO",0),$B63="PC",_xlfn.IFS($U63="ALTO",0,$U63="MEDIO",0,$U63="BAJO",0,$U63="SIN DAÑO",0),$B63="C",_xlfn.IFS($U63="ALTO",0,$U63="MEDIO",0,$U63="BAJO",0,$U63="SIN DAÑO",0),$B63=0,0)</f>
        <v>0</v>
      </c>
      <c r="BC63" s="210"/>
      <c r="BD63" s="202">
        <f t="shared" si="13"/>
        <v>0</v>
      </c>
      <c r="BE63" s="202">
        <f t="shared" si="14"/>
        <v>0</v>
      </c>
      <c r="BF63" s="202">
        <f t="shared" si="15"/>
        <v>0</v>
      </c>
      <c r="BG63" s="202">
        <f t="shared" si="16"/>
        <v>0</v>
      </c>
      <c r="BH63" s="202">
        <f t="shared" si="17"/>
        <v>0</v>
      </c>
      <c r="BI63" s="202">
        <f t="shared" si="18"/>
        <v>0</v>
      </c>
      <c r="BJ63" s="202">
        <f t="shared" si="19"/>
        <v>0</v>
      </c>
      <c r="BK63" s="202">
        <f t="shared" si="20"/>
        <v>0</v>
      </c>
      <c r="BL63" s="211">
        <f t="shared" si="21"/>
        <v>0</v>
      </c>
      <c r="BN63" s="202">
        <f t="shared" si="22"/>
        <v>0</v>
      </c>
      <c r="BO63" s="202" cm="1">
        <f t="array" ref="BO63">_xlfn.IFS(B63="B",0,B63="P",BL63*O63,B63="PC",BL63*O63,B63="C",BL63*O63,B63=0,0)</f>
        <v>0</v>
      </c>
    </row>
    <row r="64" spans="1:67" ht="13.9" customHeight="1" x14ac:dyDescent="0.25">
      <c r="A64" s="5"/>
      <c r="B64" s="209"/>
      <c r="C64" s="209"/>
      <c r="D64" s="254"/>
      <c r="E64" s="254"/>
      <c r="F64" s="254"/>
      <c r="G64" s="254"/>
      <c r="H64" s="254"/>
      <c r="I64" s="254"/>
      <c r="J64" s="254"/>
      <c r="K64" s="254"/>
      <c r="L64" s="254"/>
      <c r="M64" s="254"/>
      <c r="N64" s="254"/>
      <c r="O64" s="265"/>
      <c r="P64" s="265"/>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5">
        <f t="shared" si="12"/>
        <v>0</v>
      </c>
      <c r="AN64" s="255"/>
      <c r="AO64" s="255"/>
      <c r="AP64" s="54"/>
      <c r="AU64" s="202" cm="1">
        <f t="array" ref="AU64">_xlfn.IFS($B64="B",_xlfn.IFS($U64="ALTO",59.41,$U64="MEDIO",30.9,$U64="BAJO",15.49,$U64="SIN DAÑO",0),$B64="P",_xlfn.IFS($U64="ALTO",0,$U64="MEDIO",0,$U64="BAJO",0,$U64="SIN DAÑO",0),$B64="PC",_xlfn.IFS($U64="ALTO",0,$U64="MEDIO",0,$U64="BAJO",0,$U64="SIN DAÑO",0),$B64="C",_xlfn.IFS($U64="ALTO",0,$U64="MEDIO",0,$U64="BAJO",0,$U64="SIN DAÑO",0),$B64=0,0)</f>
        <v>0</v>
      </c>
      <c r="AV64" s="202" cm="1">
        <f t="array" ref="AV64">_xlfn.IFS($B64="B",_xlfn.IFS($U64="ALTO",59.1,$U64="MEDIO",30.78,$U64="BAJO",15.39,$U64="SIN DAÑO",0),$B64="P",_xlfn.IFS($U64="ALTO",0,$U64="MEDIO",0,$U64="BAJO",0,$U64="SIN DAÑO",0),$B64="PC",_xlfn.IFS($U64="ALTO",0,$U64="MEDIO",0,$U64="BAJO",0,$U64="SIN DAÑO",0),$B64="C",_xlfn.IFS($U64="ALTO",0,$U64="MEDIO",0,$U64="BAJO",0,$U64="SIN DAÑO",0),$B64=0,0)</f>
        <v>0</v>
      </c>
      <c r="AW64" s="202" cm="1">
        <f t="array" ref="AW64">_xlfn.IFS($B64="B",_xlfn.IFS($U64="ALTO",102.06,$U64="MEDIO",59.42,$U64="BAJO",29.71,$U64="SIN DAÑO",0),$B64="P",_xlfn.IFS($U64="ALTO",0,$U64="MEDIO",0,$U64="BAJO",0,$U64="SIN DAÑO",0),$B64="PC",_xlfn.IFS($U64="ALTO",0,$U64="MEDIO",0,$U64="BAJO",0,$U64="SIN DAÑO",0),$B64="C",_xlfn.IFS($U64="ALTO",0,$U64="MEDIO",0,$U64="BAJO",0,$U64="SIN DAÑO",0),$B64=0,0)</f>
        <v>0</v>
      </c>
      <c r="AX64" s="202" cm="1">
        <f t="array" ref="AX64">_xlfn.IFS($B64="B",_xlfn.IFS($U64="ALTO",76.02,$U64="MEDIO",50.44,$U64="BAJO",50.44,$U64="SIN DAÑO",0),$B64="P",_xlfn.IFS($U64="ALTO",0,$U64="MEDIO",0,$U64="BAJO",0,$U64="SIN DAÑO",0),$B64="PC",_xlfn.IFS($U64="ALTO",130.45,$U64="MEDIO",96.36,$U64="BAJO",41.28,$U64="SIN DAÑO",0),$B64="C",_xlfn.IFS($U64="ALTO",0,$U64="MEDIO",0,$U64="BAJO",0,$U64="SIN DAÑO",0),$B64=0,0)</f>
        <v>0</v>
      </c>
      <c r="AY64" s="202" cm="1">
        <f t="array" ref="AY64">_xlfn.IFS($B64="B",_xlfn.IFS($U64="ALTO",93.93,$U64="MEDIO",50.73,$U64="BAJO",15.8,$U64="SIN DAÑO",0),$B64="P",_xlfn.IFS($U64="ALTO",0,$U64="MEDIO",0,$U64="BAJO",0,$U64="SIN DAÑO",0),$B64="PC",_xlfn.IFS($U64="ALTO",0,$U64="MEDIO",0,$U64="BAJO",0,$U64="SIN DAÑO",0),$B64="C",_xlfn.IFS($U64="ALTO",110.87,$U64="MEDIO",37.53,$U64="BAJO",19.77,$U64="SIN DAÑO",0),$B64=0,0)</f>
        <v>0</v>
      </c>
      <c r="AZ64" s="202" cm="1">
        <f t="array" ref="AZ64">_xlfn.IFS($B64="B",_xlfn.IFS($U64="ALTO",11.46,$U64="MEDIO",11.05,$U64="BAJO",7.14,$U64="SIN DAÑO",0),$B64="P",_xlfn.IFS($U64="ALTO",0,$U64="MEDIO",0,$U64="BAJO",0,$U64="SIN DAÑO",0),$B64="PC",_xlfn.IFS($U64="ALTO",0,$U64="MEDIO",0,$U64="BAJO",0,$U64="SIN DAÑO",0),$B64="C",_xlfn.IFS($U64="ALTO",0,$U64="MEDIO",0,$U64="BAJO",0,$U64="SIN DAÑO",0),$B64=0,0)</f>
        <v>0</v>
      </c>
      <c r="BA64" s="202" cm="1">
        <f t="array" ref="BA64">_xlfn.IFS($B64="B",_xlfn.IFS($U64="ALTO",105.02,$U64="MEDIO",42.88,$U64="BAJO",18.26,$U64="SIN DAÑO",0),$B64="P",_xlfn.IFS($U64="ALTO",37.27,$U64="MEDIO",32.15,$U64="BAJO",20.1,$U64="SIN DAÑO",0),$B64="PC",_xlfn.IFS($U64="ALTO",37.27,$U64="MEDIO",32.15,$U64="BAJO",20.1,$U64="SIN DAÑO",0),$B64="C",_xlfn.IFS($U64="ALTO",0,$U64="MEDIO",0,$U64="BAJO",0,$U64="SIN DAÑO",0),$B64=0,0)</f>
        <v>0</v>
      </c>
      <c r="BB64" s="202" cm="1">
        <f t="array" ref="BB64">_xlfn.IFS($B64="B",_xlfn.IFS($U64="ALTO",34.94,$U64="MEDIO",16.49,$U64="BAJO",10.36,$U64="SIN DAÑO",0),$B64="P",_xlfn.IFS($U64="ALTO",0,$U64="MEDIO",0,$U64="BAJO",0,$U64="SIN DAÑO",0),$B64="PC",_xlfn.IFS($U64="ALTO",0,$U64="MEDIO",0,$U64="BAJO",0,$U64="SIN DAÑO",0),$B64="C",_xlfn.IFS($U64="ALTO",0,$U64="MEDIO",0,$U64="BAJO",0,$U64="SIN DAÑO",0),$B64=0,0)</f>
        <v>0</v>
      </c>
      <c r="BC64" s="210"/>
      <c r="BD64" s="202">
        <f t="shared" si="13"/>
        <v>0</v>
      </c>
      <c r="BE64" s="202">
        <f t="shared" si="14"/>
        <v>0</v>
      </c>
      <c r="BF64" s="202">
        <f t="shared" si="15"/>
        <v>0</v>
      </c>
      <c r="BG64" s="202">
        <f t="shared" si="16"/>
        <v>0</v>
      </c>
      <c r="BH64" s="202">
        <f t="shared" si="17"/>
        <v>0</v>
      </c>
      <c r="BI64" s="202">
        <f t="shared" si="18"/>
        <v>0</v>
      </c>
      <c r="BJ64" s="202">
        <f t="shared" si="19"/>
        <v>0</v>
      </c>
      <c r="BK64" s="202">
        <f t="shared" si="20"/>
        <v>0</v>
      </c>
      <c r="BL64" s="211">
        <f t="shared" si="21"/>
        <v>0</v>
      </c>
      <c r="BN64" s="202">
        <f t="shared" si="22"/>
        <v>0</v>
      </c>
      <c r="BO64" s="202" cm="1">
        <f t="array" ref="BO64">_xlfn.IFS(B64="B",0,B64="P",BL64*O64,B64="PC",BL64*O64,B64="C",BL64*O64,B64=0,0)</f>
        <v>0</v>
      </c>
    </row>
    <row r="65" spans="1:67" ht="13.9" customHeight="1" x14ac:dyDescent="0.25">
      <c r="A65" s="5"/>
      <c r="B65" s="209"/>
      <c r="C65" s="209"/>
      <c r="D65" s="254"/>
      <c r="E65" s="254"/>
      <c r="F65" s="254"/>
      <c r="G65" s="254"/>
      <c r="H65" s="254"/>
      <c r="I65" s="254"/>
      <c r="J65" s="254"/>
      <c r="K65" s="254"/>
      <c r="L65" s="254"/>
      <c r="M65" s="254"/>
      <c r="N65" s="254"/>
      <c r="O65" s="265"/>
      <c r="P65" s="265"/>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5">
        <f t="shared" si="12"/>
        <v>0</v>
      </c>
      <c r="AN65" s="255"/>
      <c r="AO65" s="255"/>
      <c r="AP65" s="54"/>
      <c r="AU65" s="202" cm="1">
        <f t="array" ref="AU65">_xlfn.IFS($B65="B",_xlfn.IFS($U65="ALTO",59.41,$U65="MEDIO",30.9,$U65="BAJO",15.49,$U65="SIN DAÑO",0),$B65="P",_xlfn.IFS($U65="ALTO",0,$U65="MEDIO",0,$U65="BAJO",0,$U65="SIN DAÑO",0),$B65="PC",_xlfn.IFS($U65="ALTO",0,$U65="MEDIO",0,$U65="BAJO",0,$U65="SIN DAÑO",0),$B65="C",_xlfn.IFS($U65="ALTO",0,$U65="MEDIO",0,$U65="BAJO",0,$U65="SIN DAÑO",0),$B65=0,0)</f>
        <v>0</v>
      </c>
      <c r="AV65" s="202" cm="1">
        <f t="array" ref="AV65">_xlfn.IFS($B65="B",_xlfn.IFS($U65="ALTO",59.1,$U65="MEDIO",30.78,$U65="BAJO",15.39,$U65="SIN DAÑO",0),$B65="P",_xlfn.IFS($U65="ALTO",0,$U65="MEDIO",0,$U65="BAJO",0,$U65="SIN DAÑO",0),$B65="PC",_xlfn.IFS($U65="ALTO",0,$U65="MEDIO",0,$U65="BAJO",0,$U65="SIN DAÑO",0),$B65="C",_xlfn.IFS($U65="ALTO",0,$U65="MEDIO",0,$U65="BAJO",0,$U65="SIN DAÑO",0),$B65=0,0)</f>
        <v>0</v>
      </c>
      <c r="AW65" s="202" cm="1">
        <f t="array" ref="AW65">_xlfn.IFS($B65="B",_xlfn.IFS($U65="ALTO",102.06,$U65="MEDIO",59.42,$U65="BAJO",29.71,$U65="SIN DAÑO",0),$B65="P",_xlfn.IFS($U65="ALTO",0,$U65="MEDIO",0,$U65="BAJO",0,$U65="SIN DAÑO",0),$B65="PC",_xlfn.IFS($U65="ALTO",0,$U65="MEDIO",0,$U65="BAJO",0,$U65="SIN DAÑO",0),$B65="C",_xlfn.IFS($U65="ALTO",0,$U65="MEDIO",0,$U65="BAJO",0,$U65="SIN DAÑO",0),$B65=0,0)</f>
        <v>0</v>
      </c>
      <c r="AX65" s="202" cm="1">
        <f t="array" ref="AX65">_xlfn.IFS($B65="B",_xlfn.IFS($U65="ALTO",76.02,$U65="MEDIO",50.44,$U65="BAJO",50.44,$U65="SIN DAÑO",0),$B65="P",_xlfn.IFS($U65="ALTO",0,$U65="MEDIO",0,$U65="BAJO",0,$U65="SIN DAÑO",0),$B65="PC",_xlfn.IFS($U65="ALTO",130.45,$U65="MEDIO",96.36,$U65="BAJO",41.28,$U65="SIN DAÑO",0),$B65="C",_xlfn.IFS($U65="ALTO",0,$U65="MEDIO",0,$U65="BAJO",0,$U65="SIN DAÑO",0),$B65=0,0)</f>
        <v>0</v>
      </c>
      <c r="AY65" s="202" cm="1">
        <f t="array" ref="AY65">_xlfn.IFS($B65="B",_xlfn.IFS($U65="ALTO",93.93,$U65="MEDIO",50.73,$U65="BAJO",15.8,$U65="SIN DAÑO",0),$B65="P",_xlfn.IFS($U65="ALTO",0,$U65="MEDIO",0,$U65="BAJO",0,$U65="SIN DAÑO",0),$B65="PC",_xlfn.IFS($U65="ALTO",0,$U65="MEDIO",0,$U65="BAJO",0,$U65="SIN DAÑO",0),$B65="C",_xlfn.IFS($U65="ALTO",110.87,$U65="MEDIO",37.53,$U65="BAJO",19.77,$U65="SIN DAÑO",0),$B65=0,0)</f>
        <v>0</v>
      </c>
      <c r="AZ65" s="202" cm="1">
        <f t="array" ref="AZ65">_xlfn.IFS($B65="B",_xlfn.IFS($U65="ALTO",11.46,$U65="MEDIO",11.05,$U65="BAJO",7.14,$U65="SIN DAÑO",0),$B65="P",_xlfn.IFS($U65="ALTO",0,$U65="MEDIO",0,$U65="BAJO",0,$U65="SIN DAÑO",0),$B65="PC",_xlfn.IFS($U65="ALTO",0,$U65="MEDIO",0,$U65="BAJO",0,$U65="SIN DAÑO",0),$B65="C",_xlfn.IFS($U65="ALTO",0,$U65="MEDIO",0,$U65="BAJO",0,$U65="SIN DAÑO",0),$B65=0,0)</f>
        <v>0</v>
      </c>
      <c r="BA65" s="202" cm="1">
        <f t="array" ref="BA65">_xlfn.IFS($B65="B",_xlfn.IFS($U65="ALTO",105.02,$U65="MEDIO",42.88,$U65="BAJO",18.26,$U65="SIN DAÑO",0),$B65="P",_xlfn.IFS($U65="ALTO",37.27,$U65="MEDIO",32.15,$U65="BAJO",20.1,$U65="SIN DAÑO",0),$B65="PC",_xlfn.IFS($U65="ALTO",37.27,$U65="MEDIO",32.15,$U65="BAJO",20.1,$U65="SIN DAÑO",0),$B65="C",_xlfn.IFS($U65="ALTO",0,$U65="MEDIO",0,$U65="BAJO",0,$U65="SIN DAÑO",0),$B65=0,0)</f>
        <v>0</v>
      </c>
      <c r="BB65" s="202" cm="1">
        <f t="array" ref="BB65">_xlfn.IFS($B65="B",_xlfn.IFS($U65="ALTO",34.94,$U65="MEDIO",16.49,$U65="BAJO",10.36,$U65="SIN DAÑO",0),$B65="P",_xlfn.IFS($U65="ALTO",0,$U65="MEDIO",0,$U65="BAJO",0,$U65="SIN DAÑO",0),$B65="PC",_xlfn.IFS($U65="ALTO",0,$U65="MEDIO",0,$U65="BAJO",0,$U65="SIN DAÑO",0),$B65="C",_xlfn.IFS($U65="ALTO",0,$U65="MEDIO",0,$U65="BAJO",0,$U65="SIN DAÑO",0),$B65=0,0)</f>
        <v>0</v>
      </c>
      <c r="BC65" s="210"/>
      <c r="BD65" s="202">
        <f t="shared" si="13"/>
        <v>0</v>
      </c>
      <c r="BE65" s="202">
        <f t="shared" si="14"/>
        <v>0</v>
      </c>
      <c r="BF65" s="202">
        <f t="shared" si="15"/>
        <v>0</v>
      </c>
      <c r="BG65" s="202">
        <f t="shared" si="16"/>
        <v>0</v>
      </c>
      <c r="BH65" s="202">
        <f t="shared" si="17"/>
        <v>0</v>
      </c>
      <c r="BI65" s="202">
        <f t="shared" si="18"/>
        <v>0</v>
      </c>
      <c r="BJ65" s="202">
        <f t="shared" si="19"/>
        <v>0</v>
      </c>
      <c r="BK65" s="202">
        <f t="shared" si="20"/>
        <v>0</v>
      </c>
      <c r="BL65" s="211">
        <f t="shared" si="21"/>
        <v>0</v>
      </c>
      <c r="BN65" s="202">
        <f t="shared" si="22"/>
        <v>0</v>
      </c>
      <c r="BO65" s="202" cm="1">
        <f t="array" ref="BO65">_xlfn.IFS(B65="B",0,B65="P",BL65*O65,B65="PC",BL65*O65,B65="C",BL65*O65,B65=0,0)</f>
        <v>0</v>
      </c>
    </row>
    <row r="66" spans="1:67" ht="13.9" customHeight="1" x14ac:dyDescent="0.25">
      <c r="A66" s="5"/>
      <c r="B66" s="209"/>
      <c r="C66" s="209"/>
      <c r="D66" s="254"/>
      <c r="E66" s="254"/>
      <c r="F66" s="254"/>
      <c r="G66" s="254"/>
      <c r="H66" s="254"/>
      <c r="I66" s="254"/>
      <c r="J66" s="254"/>
      <c r="K66" s="254"/>
      <c r="L66" s="254"/>
      <c r="M66" s="254"/>
      <c r="N66" s="254"/>
      <c r="O66" s="265"/>
      <c r="P66" s="265"/>
      <c r="Q66" s="254"/>
      <c r="R66" s="254"/>
      <c r="S66" s="254"/>
      <c r="T66" s="254"/>
      <c r="U66" s="254"/>
      <c r="V66" s="254"/>
      <c r="W66" s="254"/>
      <c r="X66" s="254"/>
      <c r="Y66" s="254"/>
      <c r="Z66" s="254"/>
      <c r="AA66" s="254"/>
      <c r="AB66" s="254"/>
      <c r="AC66" s="254"/>
      <c r="AD66" s="254"/>
      <c r="AE66" s="254"/>
      <c r="AF66" s="254"/>
      <c r="AG66" s="254"/>
      <c r="AH66" s="254"/>
      <c r="AI66" s="254"/>
      <c r="AJ66" s="254"/>
      <c r="AK66" s="254"/>
      <c r="AL66" s="254"/>
      <c r="AM66" s="255">
        <f t="shared" si="12"/>
        <v>0</v>
      </c>
      <c r="AN66" s="255"/>
      <c r="AO66" s="255"/>
      <c r="AP66" s="54"/>
      <c r="AU66" s="202" cm="1">
        <f t="array" ref="AU66">_xlfn.IFS($B66="B",_xlfn.IFS($U66="ALTO",59.41,$U66="MEDIO",30.9,$U66="BAJO",15.49,$U66="SIN DAÑO",0),$B66="P",_xlfn.IFS($U66="ALTO",0,$U66="MEDIO",0,$U66="BAJO",0,$U66="SIN DAÑO",0),$B66="PC",_xlfn.IFS($U66="ALTO",0,$U66="MEDIO",0,$U66="BAJO",0,$U66="SIN DAÑO",0),$B66="C",_xlfn.IFS($U66="ALTO",0,$U66="MEDIO",0,$U66="BAJO",0,$U66="SIN DAÑO",0),$B66=0,0)</f>
        <v>0</v>
      </c>
      <c r="AV66" s="202" cm="1">
        <f t="array" ref="AV66">_xlfn.IFS($B66="B",_xlfn.IFS($U66="ALTO",59.1,$U66="MEDIO",30.78,$U66="BAJO",15.39,$U66="SIN DAÑO",0),$B66="P",_xlfn.IFS($U66="ALTO",0,$U66="MEDIO",0,$U66="BAJO",0,$U66="SIN DAÑO",0),$B66="PC",_xlfn.IFS($U66="ALTO",0,$U66="MEDIO",0,$U66="BAJO",0,$U66="SIN DAÑO",0),$B66="C",_xlfn.IFS($U66="ALTO",0,$U66="MEDIO",0,$U66="BAJO",0,$U66="SIN DAÑO",0),$B66=0,0)</f>
        <v>0</v>
      </c>
      <c r="AW66" s="202" cm="1">
        <f t="array" ref="AW66">_xlfn.IFS($B66="B",_xlfn.IFS($U66="ALTO",102.06,$U66="MEDIO",59.42,$U66="BAJO",29.71,$U66="SIN DAÑO",0),$B66="P",_xlfn.IFS($U66="ALTO",0,$U66="MEDIO",0,$U66="BAJO",0,$U66="SIN DAÑO",0),$B66="PC",_xlfn.IFS($U66="ALTO",0,$U66="MEDIO",0,$U66="BAJO",0,$U66="SIN DAÑO",0),$B66="C",_xlfn.IFS($U66="ALTO",0,$U66="MEDIO",0,$U66="BAJO",0,$U66="SIN DAÑO",0),$B66=0,0)</f>
        <v>0</v>
      </c>
      <c r="AX66" s="202" cm="1">
        <f t="array" ref="AX66">_xlfn.IFS($B66="B",_xlfn.IFS($U66="ALTO",76.02,$U66="MEDIO",50.44,$U66="BAJO",50.44,$U66="SIN DAÑO",0),$B66="P",_xlfn.IFS($U66="ALTO",0,$U66="MEDIO",0,$U66="BAJO",0,$U66="SIN DAÑO",0),$B66="PC",_xlfn.IFS($U66="ALTO",130.45,$U66="MEDIO",96.36,$U66="BAJO",41.28,$U66="SIN DAÑO",0),$B66="C",_xlfn.IFS($U66="ALTO",0,$U66="MEDIO",0,$U66="BAJO",0,$U66="SIN DAÑO",0),$B66=0,0)</f>
        <v>0</v>
      </c>
      <c r="AY66" s="202" cm="1">
        <f t="array" ref="AY66">_xlfn.IFS($B66="B",_xlfn.IFS($U66="ALTO",93.93,$U66="MEDIO",50.73,$U66="BAJO",15.8,$U66="SIN DAÑO",0),$B66="P",_xlfn.IFS($U66="ALTO",0,$U66="MEDIO",0,$U66="BAJO",0,$U66="SIN DAÑO",0),$B66="PC",_xlfn.IFS($U66="ALTO",0,$U66="MEDIO",0,$U66="BAJO",0,$U66="SIN DAÑO",0),$B66="C",_xlfn.IFS($U66="ALTO",110.87,$U66="MEDIO",37.53,$U66="BAJO",19.77,$U66="SIN DAÑO",0),$B66=0,0)</f>
        <v>0</v>
      </c>
      <c r="AZ66" s="202" cm="1">
        <f t="array" ref="AZ66">_xlfn.IFS($B66="B",_xlfn.IFS($U66="ALTO",11.46,$U66="MEDIO",11.05,$U66="BAJO",7.14,$U66="SIN DAÑO",0),$B66="P",_xlfn.IFS($U66="ALTO",0,$U66="MEDIO",0,$U66="BAJO",0,$U66="SIN DAÑO",0),$B66="PC",_xlfn.IFS($U66="ALTO",0,$U66="MEDIO",0,$U66="BAJO",0,$U66="SIN DAÑO",0),$B66="C",_xlfn.IFS($U66="ALTO",0,$U66="MEDIO",0,$U66="BAJO",0,$U66="SIN DAÑO",0),$B66=0,0)</f>
        <v>0</v>
      </c>
      <c r="BA66" s="202" cm="1">
        <f t="array" ref="BA66">_xlfn.IFS($B66="B",_xlfn.IFS($U66="ALTO",105.02,$U66="MEDIO",42.88,$U66="BAJO",18.26,$U66="SIN DAÑO",0),$B66="P",_xlfn.IFS($U66="ALTO",37.27,$U66="MEDIO",32.15,$U66="BAJO",20.1,$U66="SIN DAÑO",0),$B66="PC",_xlfn.IFS($U66="ALTO",37.27,$U66="MEDIO",32.15,$U66="BAJO",20.1,$U66="SIN DAÑO",0),$B66="C",_xlfn.IFS($U66="ALTO",0,$U66="MEDIO",0,$U66="BAJO",0,$U66="SIN DAÑO",0),$B66=0,0)</f>
        <v>0</v>
      </c>
      <c r="BB66" s="202" cm="1">
        <f t="array" ref="BB66">_xlfn.IFS($B66="B",_xlfn.IFS($U66="ALTO",34.94,$U66="MEDIO",16.49,$U66="BAJO",10.36,$U66="SIN DAÑO",0),$B66="P",_xlfn.IFS($U66="ALTO",0,$U66="MEDIO",0,$U66="BAJO",0,$U66="SIN DAÑO",0),$B66="PC",_xlfn.IFS($U66="ALTO",0,$U66="MEDIO",0,$U66="BAJO",0,$U66="SIN DAÑO",0),$B66="C",_xlfn.IFS($U66="ALTO",0,$U66="MEDIO",0,$U66="BAJO",0,$U66="SIN DAÑO",0),$B66=0,0)</f>
        <v>0</v>
      </c>
      <c r="BC66" s="210"/>
      <c r="BD66" s="202">
        <f t="shared" si="13"/>
        <v>0</v>
      </c>
      <c r="BE66" s="202">
        <f t="shared" si="14"/>
        <v>0</v>
      </c>
      <c r="BF66" s="202">
        <f t="shared" si="15"/>
        <v>0</v>
      </c>
      <c r="BG66" s="202">
        <f t="shared" si="16"/>
        <v>0</v>
      </c>
      <c r="BH66" s="202">
        <f t="shared" si="17"/>
        <v>0</v>
      </c>
      <c r="BI66" s="202">
        <f t="shared" si="18"/>
        <v>0</v>
      </c>
      <c r="BJ66" s="202">
        <f t="shared" si="19"/>
        <v>0</v>
      </c>
      <c r="BK66" s="202">
        <f t="shared" si="20"/>
        <v>0</v>
      </c>
      <c r="BL66" s="211">
        <f t="shared" si="21"/>
        <v>0</v>
      </c>
      <c r="BN66" s="202">
        <f t="shared" si="22"/>
        <v>0</v>
      </c>
      <c r="BO66" s="202" cm="1">
        <f t="array" ref="BO66">_xlfn.IFS(B66="B",0,B66="P",BL66*O66,B66="PC",BL66*O66,B66="C",BL66*O66,B66=0,0)</f>
        <v>0</v>
      </c>
    </row>
    <row r="67" spans="1:67" ht="13.9" customHeight="1" x14ac:dyDescent="0.25">
      <c r="A67" s="5"/>
      <c r="B67" s="209"/>
      <c r="C67" s="209"/>
      <c r="D67" s="254"/>
      <c r="E67" s="254"/>
      <c r="F67" s="254"/>
      <c r="G67" s="254"/>
      <c r="H67" s="254"/>
      <c r="I67" s="254"/>
      <c r="J67" s="254"/>
      <c r="K67" s="254"/>
      <c r="L67" s="254"/>
      <c r="M67" s="254"/>
      <c r="N67" s="254"/>
      <c r="O67" s="265"/>
      <c r="P67" s="265"/>
      <c r="Q67" s="254"/>
      <c r="R67" s="254"/>
      <c r="S67" s="254"/>
      <c r="T67" s="254"/>
      <c r="U67" s="254"/>
      <c r="V67" s="254"/>
      <c r="W67" s="254"/>
      <c r="X67" s="254"/>
      <c r="Y67" s="254"/>
      <c r="Z67" s="254"/>
      <c r="AA67" s="254"/>
      <c r="AB67" s="254"/>
      <c r="AC67" s="254"/>
      <c r="AD67" s="254"/>
      <c r="AE67" s="254"/>
      <c r="AF67" s="254"/>
      <c r="AG67" s="254"/>
      <c r="AH67" s="254"/>
      <c r="AI67" s="254"/>
      <c r="AJ67" s="254"/>
      <c r="AK67" s="254"/>
      <c r="AL67" s="254"/>
      <c r="AM67" s="255">
        <f t="shared" si="12"/>
        <v>0</v>
      </c>
      <c r="AN67" s="255"/>
      <c r="AO67" s="255"/>
      <c r="AP67" s="54"/>
      <c r="AU67" s="202" cm="1">
        <f t="array" ref="AU67">_xlfn.IFS($B67="B",_xlfn.IFS($U67="ALTO",59.41,$U67="MEDIO",30.9,$U67="BAJO",15.49,$U67="SIN DAÑO",0),$B67="P",_xlfn.IFS($U67="ALTO",0,$U67="MEDIO",0,$U67="BAJO",0,$U67="SIN DAÑO",0),$B67="PC",_xlfn.IFS($U67="ALTO",0,$U67="MEDIO",0,$U67="BAJO",0,$U67="SIN DAÑO",0),$B67="C",_xlfn.IFS($U67="ALTO",0,$U67="MEDIO",0,$U67="BAJO",0,$U67="SIN DAÑO",0),$B67=0,0)</f>
        <v>0</v>
      </c>
      <c r="AV67" s="202" cm="1">
        <f t="array" ref="AV67">_xlfn.IFS($B67="B",_xlfn.IFS($U67="ALTO",59.1,$U67="MEDIO",30.78,$U67="BAJO",15.39,$U67="SIN DAÑO",0),$B67="P",_xlfn.IFS($U67="ALTO",0,$U67="MEDIO",0,$U67="BAJO",0,$U67="SIN DAÑO",0),$B67="PC",_xlfn.IFS($U67="ALTO",0,$U67="MEDIO",0,$U67="BAJO",0,$U67="SIN DAÑO",0),$B67="C",_xlfn.IFS($U67="ALTO",0,$U67="MEDIO",0,$U67="BAJO",0,$U67="SIN DAÑO",0),$B67=0,0)</f>
        <v>0</v>
      </c>
      <c r="AW67" s="202" cm="1">
        <f t="array" ref="AW67">_xlfn.IFS($B67="B",_xlfn.IFS($U67="ALTO",102.06,$U67="MEDIO",59.42,$U67="BAJO",29.71,$U67="SIN DAÑO",0),$B67="P",_xlfn.IFS($U67="ALTO",0,$U67="MEDIO",0,$U67="BAJO",0,$U67="SIN DAÑO",0),$B67="PC",_xlfn.IFS($U67="ALTO",0,$U67="MEDIO",0,$U67="BAJO",0,$U67="SIN DAÑO",0),$B67="C",_xlfn.IFS($U67="ALTO",0,$U67="MEDIO",0,$U67="BAJO",0,$U67="SIN DAÑO",0),$B67=0,0)</f>
        <v>0</v>
      </c>
      <c r="AX67" s="202" cm="1">
        <f t="array" ref="AX67">_xlfn.IFS($B67="B",_xlfn.IFS($U67="ALTO",76.02,$U67="MEDIO",50.44,$U67="BAJO",50.44,$U67="SIN DAÑO",0),$B67="P",_xlfn.IFS($U67="ALTO",0,$U67="MEDIO",0,$U67="BAJO",0,$U67="SIN DAÑO",0),$B67="PC",_xlfn.IFS($U67="ALTO",130.45,$U67="MEDIO",96.36,$U67="BAJO",41.28,$U67="SIN DAÑO",0),$B67="C",_xlfn.IFS($U67="ALTO",0,$U67="MEDIO",0,$U67="BAJO",0,$U67="SIN DAÑO",0),$B67=0,0)</f>
        <v>0</v>
      </c>
      <c r="AY67" s="202" cm="1">
        <f t="array" ref="AY67">_xlfn.IFS($B67="B",_xlfn.IFS($U67="ALTO",93.93,$U67="MEDIO",50.73,$U67="BAJO",15.8,$U67="SIN DAÑO",0),$B67="P",_xlfn.IFS($U67="ALTO",0,$U67="MEDIO",0,$U67="BAJO",0,$U67="SIN DAÑO",0),$B67="PC",_xlfn.IFS($U67="ALTO",0,$U67="MEDIO",0,$U67="BAJO",0,$U67="SIN DAÑO",0),$B67="C",_xlfn.IFS($U67="ALTO",110.87,$U67="MEDIO",37.53,$U67="BAJO",19.77,$U67="SIN DAÑO",0),$B67=0,0)</f>
        <v>0</v>
      </c>
      <c r="AZ67" s="202" cm="1">
        <f t="array" ref="AZ67">_xlfn.IFS($B67="B",_xlfn.IFS($U67="ALTO",11.46,$U67="MEDIO",11.05,$U67="BAJO",7.14,$U67="SIN DAÑO",0),$B67="P",_xlfn.IFS($U67="ALTO",0,$U67="MEDIO",0,$U67="BAJO",0,$U67="SIN DAÑO",0),$B67="PC",_xlfn.IFS($U67="ALTO",0,$U67="MEDIO",0,$U67="BAJO",0,$U67="SIN DAÑO",0),$B67="C",_xlfn.IFS($U67="ALTO",0,$U67="MEDIO",0,$U67="BAJO",0,$U67="SIN DAÑO",0),$B67=0,0)</f>
        <v>0</v>
      </c>
      <c r="BA67" s="202" cm="1">
        <f t="array" ref="BA67">_xlfn.IFS($B67="B",_xlfn.IFS($U67="ALTO",105.02,$U67="MEDIO",42.88,$U67="BAJO",18.26,$U67="SIN DAÑO",0),$B67="P",_xlfn.IFS($U67="ALTO",37.27,$U67="MEDIO",32.15,$U67="BAJO",20.1,$U67="SIN DAÑO",0),$B67="PC",_xlfn.IFS($U67="ALTO",37.27,$U67="MEDIO",32.15,$U67="BAJO",20.1,$U67="SIN DAÑO",0),$B67="C",_xlfn.IFS($U67="ALTO",0,$U67="MEDIO",0,$U67="BAJO",0,$U67="SIN DAÑO",0),$B67=0,0)</f>
        <v>0</v>
      </c>
      <c r="BB67" s="202" cm="1">
        <f t="array" ref="BB67">_xlfn.IFS($B67="B",_xlfn.IFS($U67="ALTO",34.94,$U67="MEDIO",16.49,$U67="BAJO",10.36,$U67="SIN DAÑO",0),$B67="P",_xlfn.IFS($U67="ALTO",0,$U67="MEDIO",0,$U67="BAJO",0,$U67="SIN DAÑO",0),$B67="PC",_xlfn.IFS($U67="ALTO",0,$U67="MEDIO",0,$U67="BAJO",0,$U67="SIN DAÑO",0),$B67="C",_xlfn.IFS($U67="ALTO",0,$U67="MEDIO",0,$U67="BAJO",0,$U67="SIN DAÑO",0),$B67=0,0)</f>
        <v>0</v>
      </c>
      <c r="BC67" s="210"/>
      <c r="BD67" s="202">
        <f t="shared" si="13"/>
        <v>0</v>
      </c>
      <c r="BE67" s="202">
        <f t="shared" si="14"/>
        <v>0</v>
      </c>
      <c r="BF67" s="202">
        <f t="shared" si="15"/>
        <v>0</v>
      </c>
      <c r="BG67" s="202">
        <f t="shared" si="16"/>
        <v>0</v>
      </c>
      <c r="BH67" s="202">
        <f t="shared" si="17"/>
        <v>0</v>
      </c>
      <c r="BI67" s="202">
        <f t="shared" si="18"/>
        <v>0</v>
      </c>
      <c r="BJ67" s="202">
        <f t="shared" si="19"/>
        <v>0</v>
      </c>
      <c r="BK67" s="202">
        <f t="shared" si="20"/>
        <v>0</v>
      </c>
      <c r="BL67" s="211">
        <f t="shared" si="21"/>
        <v>0</v>
      </c>
      <c r="BN67" s="202">
        <f t="shared" si="22"/>
        <v>0</v>
      </c>
      <c r="BO67" s="202" cm="1">
        <f t="array" ref="BO67">_xlfn.IFS(B67="B",0,B67="P",BL67*O67,B67="PC",BL67*O67,B67="C",BL67*O67,B67=0,0)</f>
        <v>0</v>
      </c>
    </row>
    <row r="68" spans="1:67" ht="13.9" customHeight="1" x14ac:dyDescent="0.25">
      <c r="A68" s="5"/>
      <c r="B68" s="209"/>
      <c r="C68" s="209"/>
      <c r="D68" s="254"/>
      <c r="E68" s="254"/>
      <c r="F68" s="254"/>
      <c r="G68" s="254"/>
      <c r="H68" s="254"/>
      <c r="I68" s="254"/>
      <c r="J68" s="254"/>
      <c r="K68" s="254"/>
      <c r="L68" s="254"/>
      <c r="M68" s="254"/>
      <c r="N68" s="254"/>
      <c r="O68" s="265"/>
      <c r="P68" s="265"/>
      <c r="Q68" s="254"/>
      <c r="R68" s="254"/>
      <c r="S68" s="254"/>
      <c r="T68" s="254"/>
      <c r="U68" s="254"/>
      <c r="V68" s="254"/>
      <c r="W68" s="254"/>
      <c r="X68" s="254"/>
      <c r="Y68" s="254"/>
      <c r="Z68" s="254"/>
      <c r="AA68" s="254"/>
      <c r="AB68" s="254"/>
      <c r="AC68" s="254"/>
      <c r="AD68" s="254"/>
      <c r="AE68" s="254"/>
      <c r="AF68" s="254"/>
      <c r="AG68" s="254"/>
      <c r="AH68" s="254"/>
      <c r="AI68" s="254"/>
      <c r="AJ68" s="254"/>
      <c r="AK68" s="254"/>
      <c r="AL68" s="254"/>
      <c r="AM68" s="255">
        <f t="shared" si="12"/>
        <v>0</v>
      </c>
      <c r="AN68" s="255"/>
      <c r="AO68" s="255"/>
      <c r="AP68" s="54"/>
      <c r="AU68" s="202" cm="1">
        <f t="array" ref="AU68">_xlfn.IFS($B68="B",_xlfn.IFS($U68="ALTO",59.41,$U68="MEDIO",30.9,$U68="BAJO",15.49,$U68="SIN DAÑO",0),$B68="P",_xlfn.IFS($U68="ALTO",0,$U68="MEDIO",0,$U68="BAJO",0,$U68="SIN DAÑO",0),$B68="PC",_xlfn.IFS($U68="ALTO",0,$U68="MEDIO",0,$U68="BAJO",0,$U68="SIN DAÑO",0),$B68="C",_xlfn.IFS($U68="ALTO",0,$U68="MEDIO",0,$U68="BAJO",0,$U68="SIN DAÑO",0),$B68=0,0)</f>
        <v>0</v>
      </c>
      <c r="AV68" s="202" cm="1">
        <f t="array" ref="AV68">_xlfn.IFS($B68="B",_xlfn.IFS($U68="ALTO",59.1,$U68="MEDIO",30.78,$U68="BAJO",15.39,$U68="SIN DAÑO",0),$B68="P",_xlfn.IFS($U68="ALTO",0,$U68="MEDIO",0,$U68="BAJO",0,$U68="SIN DAÑO",0),$B68="PC",_xlfn.IFS($U68="ALTO",0,$U68="MEDIO",0,$U68="BAJO",0,$U68="SIN DAÑO",0),$B68="C",_xlfn.IFS($U68="ALTO",0,$U68="MEDIO",0,$U68="BAJO",0,$U68="SIN DAÑO",0),$B68=0,0)</f>
        <v>0</v>
      </c>
      <c r="AW68" s="202" cm="1">
        <f t="array" ref="AW68">_xlfn.IFS($B68="B",_xlfn.IFS($U68="ALTO",102.06,$U68="MEDIO",59.42,$U68="BAJO",29.71,$U68="SIN DAÑO",0),$B68="P",_xlfn.IFS($U68="ALTO",0,$U68="MEDIO",0,$U68="BAJO",0,$U68="SIN DAÑO",0),$B68="PC",_xlfn.IFS($U68="ALTO",0,$U68="MEDIO",0,$U68="BAJO",0,$U68="SIN DAÑO",0),$B68="C",_xlfn.IFS($U68="ALTO",0,$U68="MEDIO",0,$U68="BAJO",0,$U68="SIN DAÑO",0),$B68=0,0)</f>
        <v>0</v>
      </c>
      <c r="AX68" s="202" cm="1">
        <f t="array" ref="AX68">_xlfn.IFS($B68="B",_xlfn.IFS($U68="ALTO",76.02,$U68="MEDIO",50.44,$U68="BAJO",50.44,$U68="SIN DAÑO",0),$B68="P",_xlfn.IFS($U68="ALTO",0,$U68="MEDIO",0,$U68="BAJO",0,$U68="SIN DAÑO",0),$B68="PC",_xlfn.IFS($U68="ALTO",130.45,$U68="MEDIO",96.36,$U68="BAJO",41.28,$U68="SIN DAÑO",0),$B68="C",_xlfn.IFS($U68="ALTO",0,$U68="MEDIO",0,$U68="BAJO",0,$U68="SIN DAÑO",0),$B68=0,0)</f>
        <v>0</v>
      </c>
      <c r="AY68" s="202" cm="1">
        <f t="array" ref="AY68">_xlfn.IFS($B68="B",_xlfn.IFS($U68="ALTO",93.93,$U68="MEDIO",50.73,$U68="BAJO",15.8,$U68="SIN DAÑO",0),$B68="P",_xlfn.IFS($U68="ALTO",0,$U68="MEDIO",0,$U68="BAJO",0,$U68="SIN DAÑO",0),$B68="PC",_xlfn.IFS($U68="ALTO",0,$U68="MEDIO",0,$U68="BAJO",0,$U68="SIN DAÑO",0),$B68="C",_xlfn.IFS($U68="ALTO",110.87,$U68="MEDIO",37.53,$U68="BAJO",19.77,$U68="SIN DAÑO",0),$B68=0,0)</f>
        <v>0</v>
      </c>
      <c r="AZ68" s="202" cm="1">
        <f t="array" ref="AZ68">_xlfn.IFS($B68="B",_xlfn.IFS($U68="ALTO",11.46,$U68="MEDIO",11.05,$U68="BAJO",7.14,$U68="SIN DAÑO",0),$B68="P",_xlfn.IFS($U68="ALTO",0,$U68="MEDIO",0,$U68="BAJO",0,$U68="SIN DAÑO",0),$B68="PC",_xlfn.IFS($U68="ALTO",0,$U68="MEDIO",0,$U68="BAJO",0,$U68="SIN DAÑO",0),$B68="C",_xlfn.IFS($U68="ALTO",0,$U68="MEDIO",0,$U68="BAJO",0,$U68="SIN DAÑO",0),$B68=0,0)</f>
        <v>0</v>
      </c>
      <c r="BA68" s="202" cm="1">
        <f t="array" ref="BA68">_xlfn.IFS($B68="B",_xlfn.IFS($U68="ALTO",105.02,$U68="MEDIO",42.88,$U68="BAJO",18.26,$U68="SIN DAÑO",0),$B68="P",_xlfn.IFS($U68="ALTO",37.27,$U68="MEDIO",32.15,$U68="BAJO",20.1,$U68="SIN DAÑO",0),$B68="PC",_xlfn.IFS($U68="ALTO",37.27,$U68="MEDIO",32.15,$U68="BAJO",20.1,$U68="SIN DAÑO",0),$B68="C",_xlfn.IFS($U68="ALTO",0,$U68="MEDIO",0,$U68="BAJO",0,$U68="SIN DAÑO",0),$B68=0,0)</f>
        <v>0</v>
      </c>
      <c r="BB68" s="202" cm="1">
        <f t="array" ref="BB68">_xlfn.IFS($B68="B",_xlfn.IFS($U68="ALTO",34.94,$U68="MEDIO",16.49,$U68="BAJO",10.36,$U68="SIN DAÑO",0),$B68="P",_xlfn.IFS($U68="ALTO",0,$U68="MEDIO",0,$U68="BAJO",0,$U68="SIN DAÑO",0),$B68="PC",_xlfn.IFS($U68="ALTO",0,$U68="MEDIO",0,$U68="BAJO",0,$U68="SIN DAÑO",0),$B68="C",_xlfn.IFS($U68="ALTO",0,$U68="MEDIO",0,$U68="BAJO",0,$U68="SIN DAÑO",0),$B68=0,0)</f>
        <v>0</v>
      </c>
      <c r="BC68" s="210"/>
      <c r="BD68" s="202">
        <f t="shared" si="13"/>
        <v>0</v>
      </c>
      <c r="BE68" s="202">
        <f t="shared" si="14"/>
        <v>0</v>
      </c>
      <c r="BF68" s="202">
        <f t="shared" si="15"/>
        <v>0</v>
      </c>
      <c r="BG68" s="202">
        <f t="shared" si="16"/>
        <v>0</v>
      </c>
      <c r="BH68" s="202">
        <f t="shared" si="17"/>
        <v>0</v>
      </c>
      <c r="BI68" s="202">
        <f t="shared" si="18"/>
        <v>0</v>
      </c>
      <c r="BJ68" s="202">
        <f t="shared" si="19"/>
        <v>0</v>
      </c>
      <c r="BK68" s="202">
        <f t="shared" si="20"/>
        <v>0</v>
      </c>
      <c r="BL68" s="211">
        <f t="shared" si="21"/>
        <v>0</v>
      </c>
      <c r="BN68" s="202">
        <f t="shared" si="22"/>
        <v>0</v>
      </c>
      <c r="BO68" s="202" cm="1">
        <f t="array" ref="BO68">_xlfn.IFS(B68="B",0,B68="P",BL68*O68,B68="PC",BL68*O68,B68="C",BL68*O68,B68=0,0)</f>
        <v>0</v>
      </c>
    </row>
    <row r="69" spans="1:67" ht="13.9" customHeight="1" x14ac:dyDescent="0.25">
      <c r="A69" s="5"/>
      <c r="B69" s="209"/>
      <c r="C69" s="209"/>
      <c r="D69" s="246"/>
      <c r="E69" s="246"/>
      <c r="F69" s="246"/>
      <c r="G69" s="246"/>
      <c r="H69" s="246"/>
      <c r="I69" s="254"/>
      <c r="J69" s="254"/>
      <c r="K69" s="254"/>
      <c r="L69" s="254"/>
      <c r="M69" s="254"/>
      <c r="N69" s="254"/>
      <c r="O69" s="265"/>
      <c r="P69" s="265"/>
      <c r="Q69" s="254"/>
      <c r="R69" s="254"/>
      <c r="S69" s="254"/>
      <c r="T69" s="254"/>
      <c r="U69" s="254"/>
      <c r="V69" s="254"/>
      <c r="W69" s="254"/>
      <c r="X69" s="254"/>
      <c r="Y69" s="254"/>
      <c r="Z69" s="254"/>
      <c r="AA69" s="254"/>
      <c r="AB69" s="254"/>
      <c r="AC69" s="254"/>
      <c r="AD69" s="254"/>
      <c r="AE69" s="254"/>
      <c r="AF69" s="254"/>
      <c r="AG69" s="254"/>
      <c r="AH69" s="254"/>
      <c r="AI69" s="254"/>
      <c r="AJ69" s="254"/>
      <c r="AK69" s="254"/>
      <c r="AL69" s="254"/>
      <c r="AM69" s="255">
        <f t="shared" si="12"/>
        <v>0</v>
      </c>
      <c r="AN69" s="255"/>
      <c r="AO69" s="255"/>
      <c r="AP69" s="54"/>
      <c r="AU69" s="202" cm="1">
        <f t="array" ref="AU69">_xlfn.IFS($B69="B",_xlfn.IFS($U69="ALTO",59.41,$U69="MEDIO",30.9,$U69="BAJO",15.49,$U69="SIN DAÑO",0),$B69="P",_xlfn.IFS($U69="ALTO",0,$U69="MEDIO",0,$U69="BAJO",0,$U69="SIN DAÑO",0),$B69="PC",_xlfn.IFS($U69="ALTO",0,$U69="MEDIO",0,$U69="BAJO",0,$U69="SIN DAÑO",0),$B69="C",_xlfn.IFS($U69="ALTO",0,$U69="MEDIO",0,$U69="BAJO",0,$U69="SIN DAÑO",0),$B69=0,0)</f>
        <v>0</v>
      </c>
      <c r="AV69" s="202" cm="1">
        <f t="array" ref="AV69">_xlfn.IFS($B69="B",_xlfn.IFS($U69="ALTO",59.1,$U69="MEDIO",30.78,$U69="BAJO",15.39,$U69="SIN DAÑO",0),$B69="P",_xlfn.IFS($U69="ALTO",0,$U69="MEDIO",0,$U69="BAJO",0,$U69="SIN DAÑO",0),$B69="PC",_xlfn.IFS($U69="ALTO",0,$U69="MEDIO",0,$U69="BAJO",0,$U69="SIN DAÑO",0),$B69="C",_xlfn.IFS($U69="ALTO",0,$U69="MEDIO",0,$U69="BAJO",0,$U69="SIN DAÑO",0),$B69=0,0)</f>
        <v>0</v>
      </c>
      <c r="AW69" s="202" cm="1">
        <f t="array" ref="AW69">_xlfn.IFS($B69="B",_xlfn.IFS($U69="ALTO",102.06,$U69="MEDIO",59.42,$U69="BAJO",29.71,$U69="SIN DAÑO",0),$B69="P",_xlfn.IFS($U69="ALTO",0,$U69="MEDIO",0,$U69="BAJO",0,$U69="SIN DAÑO",0),$B69="PC",_xlfn.IFS($U69="ALTO",0,$U69="MEDIO",0,$U69="BAJO",0,$U69="SIN DAÑO",0),$B69="C",_xlfn.IFS($U69="ALTO",0,$U69="MEDIO",0,$U69="BAJO",0,$U69="SIN DAÑO",0),$B69=0,0)</f>
        <v>0</v>
      </c>
      <c r="AX69" s="202" cm="1">
        <f t="array" ref="AX69">_xlfn.IFS($B69="B",_xlfn.IFS($U69="ALTO",76.02,$U69="MEDIO",50.44,$U69="BAJO",50.44,$U69="SIN DAÑO",0),$B69="P",_xlfn.IFS($U69="ALTO",0,$U69="MEDIO",0,$U69="BAJO",0,$U69="SIN DAÑO",0),$B69="PC",_xlfn.IFS($U69="ALTO",130.45,$U69="MEDIO",96.36,$U69="BAJO",41.28,$U69="SIN DAÑO",0),$B69="C",_xlfn.IFS($U69="ALTO",0,$U69="MEDIO",0,$U69="BAJO",0,$U69="SIN DAÑO",0),$B69=0,0)</f>
        <v>0</v>
      </c>
      <c r="AY69" s="202" cm="1">
        <f t="array" ref="AY69">_xlfn.IFS($B69="B",_xlfn.IFS($U69="ALTO",93.93,$U69="MEDIO",50.73,$U69="BAJO",15.8,$U69="SIN DAÑO",0),$B69="P",_xlfn.IFS($U69="ALTO",0,$U69="MEDIO",0,$U69="BAJO",0,$U69="SIN DAÑO",0),$B69="PC",_xlfn.IFS($U69="ALTO",0,$U69="MEDIO",0,$U69="BAJO",0,$U69="SIN DAÑO",0),$B69="C",_xlfn.IFS($U69="ALTO",110.87,$U69="MEDIO",37.53,$U69="BAJO",19.77,$U69="SIN DAÑO",0),$B69=0,0)</f>
        <v>0</v>
      </c>
      <c r="AZ69" s="202" cm="1">
        <f t="array" ref="AZ69">_xlfn.IFS($B69="B",_xlfn.IFS($U69="ALTO",11.46,$U69="MEDIO",11.05,$U69="BAJO",7.14,$U69="SIN DAÑO",0),$B69="P",_xlfn.IFS($U69="ALTO",0,$U69="MEDIO",0,$U69="BAJO",0,$U69="SIN DAÑO",0),$B69="PC",_xlfn.IFS($U69="ALTO",0,$U69="MEDIO",0,$U69="BAJO",0,$U69="SIN DAÑO",0),$B69="C",_xlfn.IFS($U69="ALTO",0,$U69="MEDIO",0,$U69="BAJO",0,$U69="SIN DAÑO",0),$B69=0,0)</f>
        <v>0</v>
      </c>
      <c r="BA69" s="202" cm="1">
        <f t="array" ref="BA69">_xlfn.IFS($B69="B",_xlfn.IFS($U69="ALTO",105.02,$U69="MEDIO",42.88,$U69="BAJO",18.26,$U69="SIN DAÑO",0),$B69="P",_xlfn.IFS($U69="ALTO",37.27,$U69="MEDIO",32.15,$U69="BAJO",20.1,$U69="SIN DAÑO",0),$B69="PC",_xlfn.IFS($U69="ALTO",37.27,$U69="MEDIO",32.15,$U69="BAJO",20.1,$U69="SIN DAÑO",0),$B69="C",_xlfn.IFS($U69="ALTO",0,$U69="MEDIO",0,$U69="BAJO",0,$U69="SIN DAÑO",0),$B69=0,0)</f>
        <v>0</v>
      </c>
      <c r="BB69" s="202" cm="1">
        <f t="array" ref="BB69">_xlfn.IFS($B69="B",_xlfn.IFS($U69="ALTO",34.94,$U69="MEDIO",16.49,$U69="BAJO",10.36,$U69="SIN DAÑO",0),$B69="P",_xlfn.IFS($U69="ALTO",0,$U69="MEDIO",0,$U69="BAJO",0,$U69="SIN DAÑO",0),$B69="PC",_xlfn.IFS($U69="ALTO",0,$U69="MEDIO",0,$U69="BAJO",0,$U69="SIN DAÑO",0),$B69="C",_xlfn.IFS($U69="ALTO",0,$U69="MEDIO",0,$U69="BAJO",0,$U69="SIN DAÑO",0),$B69=0,0)</f>
        <v>0</v>
      </c>
      <c r="BC69" s="210"/>
      <c r="BD69" s="202">
        <f t="shared" si="13"/>
        <v>0</v>
      </c>
      <c r="BE69" s="202">
        <f t="shared" si="14"/>
        <v>0</v>
      </c>
      <c r="BF69" s="202">
        <f t="shared" si="15"/>
        <v>0</v>
      </c>
      <c r="BG69" s="202">
        <f t="shared" si="16"/>
        <v>0</v>
      </c>
      <c r="BH69" s="202">
        <f t="shared" si="17"/>
        <v>0</v>
      </c>
      <c r="BI69" s="202">
        <f t="shared" si="18"/>
        <v>0</v>
      </c>
      <c r="BJ69" s="202">
        <f t="shared" si="19"/>
        <v>0</v>
      </c>
      <c r="BK69" s="202">
        <f t="shared" si="20"/>
        <v>0</v>
      </c>
      <c r="BL69" s="211">
        <f t="shared" si="21"/>
        <v>0</v>
      </c>
      <c r="BN69" s="202">
        <f t="shared" si="22"/>
        <v>0</v>
      </c>
      <c r="BO69" s="202" cm="1">
        <f t="array" ref="BO69">_xlfn.IFS(B69="B",0,B69="P",BL69*O69,B69="PC",BL69*O69,B69="C",BL69*O69,B69=0,0)</f>
        <v>0</v>
      </c>
    </row>
    <row r="70" spans="1:67" ht="13.9" customHeight="1" x14ac:dyDescent="0.25">
      <c r="A70" s="5"/>
      <c r="B70" s="209"/>
      <c r="C70" s="209"/>
      <c r="D70" s="246"/>
      <c r="E70" s="246"/>
      <c r="F70" s="246"/>
      <c r="G70" s="246"/>
      <c r="H70" s="246"/>
      <c r="I70" s="254"/>
      <c r="J70" s="254"/>
      <c r="K70" s="254"/>
      <c r="L70" s="254"/>
      <c r="M70" s="254"/>
      <c r="N70" s="254"/>
      <c r="O70" s="265"/>
      <c r="P70" s="265"/>
      <c r="Q70" s="254"/>
      <c r="R70" s="254"/>
      <c r="S70" s="254"/>
      <c r="T70" s="254"/>
      <c r="U70" s="254"/>
      <c r="V70" s="254"/>
      <c r="W70" s="254"/>
      <c r="X70" s="254"/>
      <c r="Y70" s="254"/>
      <c r="Z70" s="254"/>
      <c r="AA70" s="254"/>
      <c r="AB70" s="254"/>
      <c r="AC70" s="254"/>
      <c r="AD70" s="254"/>
      <c r="AE70" s="254"/>
      <c r="AF70" s="254"/>
      <c r="AG70" s="254"/>
      <c r="AH70" s="254"/>
      <c r="AI70" s="254"/>
      <c r="AJ70" s="254"/>
      <c r="AK70" s="254"/>
      <c r="AL70" s="254"/>
      <c r="AM70" s="255">
        <f t="shared" si="12"/>
        <v>0</v>
      </c>
      <c r="AN70" s="255"/>
      <c r="AO70" s="255"/>
      <c r="AP70" s="54"/>
      <c r="AU70" s="202" cm="1">
        <f t="array" ref="AU70">_xlfn.IFS($B70="B",_xlfn.IFS($U70="ALTO",59.41,$U70="MEDIO",30.9,$U70="BAJO",15.49,$U70="SIN DAÑO",0),$B70="P",_xlfn.IFS($U70="ALTO",0,$U70="MEDIO",0,$U70="BAJO",0,$U70="SIN DAÑO",0),$B70="PC",_xlfn.IFS($U70="ALTO",0,$U70="MEDIO",0,$U70="BAJO",0,$U70="SIN DAÑO",0),$B70="C",_xlfn.IFS($U70="ALTO",0,$U70="MEDIO",0,$U70="BAJO",0,$U70="SIN DAÑO",0),$B70=0,0)</f>
        <v>0</v>
      </c>
      <c r="AV70" s="202" cm="1">
        <f t="array" ref="AV70">_xlfn.IFS($B70="B",_xlfn.IFS($U70="ALTO",59.1,$U70="MEDIO",30.78,$U70="BAJO",15.39,$U70="SIN DAÑO",0),$B70="P",_xlfn.IFS($U70="ALTO",0,$U70="MEDIO",0,$U70="BAJO",0,$U70="SIN DAÑO",0),$B70="PC",_xlfn.IFS($U70="ALTO",0,$U70="MEDIO",0,$U70="BAJO",0,$U70="SIN DAÑO",0),$B70="C",_xlfn.IFS($U70="ALTO",0,$U70="MEDIO",0,$U70="BAJO",0,$U70="SIN DAÑO",0),$B70=0,0)</f>
        <v>0</v>
      </c>
      <c r="AW70" s="202" cm="1">
        <f t="array" ref="AW70">_xlfn.IFS($B70="B",_xlfn.IFS($U70="ALTO",102.06,$U70="MEDIO",59.42,$U70="BAJO",29.71,$U70="SIN DAÑO",0),$B70="P",_xlfn.IFS($U70="ALTO",0,$U70="MEDIO",0,$U70="BAJO",0,$U70="SIN DAÑO",0),$B70="PC",_xlfn.IFS($U70="ALTO",0,$U70="MEDIO",0,$U70="BAJO",0,$U70="SIN DAÑO",0),$B70="C",_xlfn.IFS($U70="ALTO",0,$U70="MEDIO",0,$U70="BAJO",0,$U70="SIN DAÑO",0),$B70=0,0)</f>
        <v>0</v>
      </c>
      <c r="AX70" s="202" cm="1">
        <f t="array" ref="AX70">_xlfn.IFS($B70="B",_xlfn.IFS($U70="ALTO",76.02,$U70="MEDIO",50.44,$U70="BAJO",50.44,$U70="SIN DAÑO",0),$B70="P",_xlfn.IFS($U70="ALTO",0,$U70="MEDIO",0,$U70="BAJO",0,$U70="SIN DAÑO",0),$B70="PC",_xlfn.IFS($U70="ALTO",130.45,$U70="MEDIO",96.36,$U70="BAJO",41.28,$U70="SIN DAÑO",0),$B70="C",_xlfn.IFS($U70="ALTO",0,$U70="MEDIO",0,$U70="BAJO",0,$U70="SIN DAÑO",0),$B70=0,0)</f>
        <v>0</v>
      </c>
      <c r="AY70" s="202" cm="1">
        <f t="array" ref="AY70">_xlfn.IFS($B70="B",_xlfn.IFS($U70="ALTO",93.93,$U70="MEDIO",50.73,$U70="BAJO",15.8,$U70="SIN DAÑO",0),$B70="P",_xlfn.IFS($U70="ALTO",0,$U70="MEDIO",0,$U70="BAJO",0,$U70="SIN DAÑO",0),$B70="PC",_xlfn.IFS($U70="ALTO",0,$U70="MEDIO",0,$U70="BAJO",0,$U70="SIN DAÑO",0),$B70="C",_xlfn.IFS($U70="ALTO",110.87,$U70="MEDIO",37.53,$U70="BAJO",19.77,$U70="SIN DAÑO",0),$B70=0,0)</f>
        <v>0</v>
      </c>
      <c r="AZ70" s="202" cm="1">
        <f t="array" ref="AZ70">_xlfn.IFS($B70="B",_xlfn.IFS($U70="ALTO",11.46,$U70="MEDIO",11.05,$U70="BAJO",7.14,$U70="SIN DAÑO",0),$B70="P",_xlfn.IFS($U70="ALTO",0,$U70="MEDIO",0,$U70="BAJO",0,$U70="SIN DAÑO",0),$B70="PC",_xlfn.IFS($U70="ALTO",0,$U70="MEDIO",0,$U70="BAJO",0,$U70="SIN DAÑO",0),$B70="C",_xlfn.IFS($U70="ALTO",0,$U70="MEDIO",0,$U70="BAJO",0,$U70="SIN DAÑO",0),$B70=0,0)</f>
        <v>0</v>
      </c>
      <c r="BA70" s="202" cm="1">
        <f t="array" ref="BA70">_xlfn.IFS($B70="B",_xlfn.IFS($U70="ALTO",105.02,$U70="MEDIO",42.88,$U70="BAJO",18.26,$U70="SIN DAÑO",0),$B70="P",_xlfn.IFS($U70="ALTO",37.27,$U70="MEDIO",32.15,$U70="BAJO",20.1,$U70="SIN DAÑO",0),$B70="PC",_xlfn.IFS($U70="ALTO",37.27,$U70="MEDIO",32.15,$U70="BAJO",20.1,$U70="SIN DAÑO",0),$B70="C",_xlfn.IFS($U70="ALTO",0,$U70="MEDIO",0,$U70="BAJO",0,$U70="SIN DAÑO",0),$B70=0,0)</f>
        <v>0</v>
      </c>
      <c r="BB70" s="202" cm="1">
        <f t="array" ref="BB70">_xlfn.IFS($B70="B",_xlfn.IFS($U70="ALTO",34.94,$U70="MEDIO",16.49,$U70="BAJO",10.36,$U70="SIN DAÑO",0),$B70="P",_xlfn.IFS($U70="ALTO",0,$U70="MEDIO",0,$U70="BAJO",0,$U70="SIN DAÑO",0),$B70="PC",_xlfn.IFS($U70="ALTO",0,$U70="MEDIO",0,$U70="BAJO",0,$U70="SIN DAÑO",0),$B70="C",_xlfn.IFS($U70="ALTO",0,$U70="MEDIO",0,$U70="BAJO",0,$U70="SIN DAÑO",0),$B70=0,0)</f>
        <v>0</v>
      </c>
      <c r="BC70" s="210"/>
      <c r="BD70" s="202">
        <f t="shared" si="13"/>
        <v>0</v>
      </c>
      <c r="BE70" s="202">
        <f t="shared" si="14"/>
        <v>0</v>
      </c>
      <c r="BF70" s="202">
        <f t="shared" si="15"/>
        <v>0</v>
      </c>
      <c r="BG70" s="202">
        <f t="shared" si="16"/>
        <v>0</v>
      </c>
      <c r="BH70" s="202">
        <f t="shared" si="17"/>
        <v>0</v>
      </c>
      <c r="BI70" s="202">
        <f t="shared" si="18"/>
        <v>0</v>
      </c>
      <c r="BJ70" s="202">
        <f t="shared" si="19"/>
        <v>0</v>
      </c>
      <c r="BK70" s="202">
        <f t="shared" si="20"/>
        <v>0</v>
      </c>
      <c r="BL70" s="211">
        <f t="shared" si="21"/>
        <v>0</v>
      </c>
      <c r="BN70" s="202">
        <f t="shared" si="22"/>
        <v>0</v>
      </c>
      <c r="BO70" s="202" cm="1">
        <f t="array" ref="BO70">_xlfn.IFS(B70="B",0,B70="P",BL70*O70,B70="PC",BL70*O70,B70="C",BL70*O70,B70=0,0)</f>
        <v>0</v>
      </c>
    </row>
    <row r="71" spans="1:67" ht="13.9" customHeight="1" x14ac:dyDescent="0.25">
      <c r="A71" s="5"/>
      <c r="B71" s="209"/>
      <c r="C71" s="209"/>
      <c r="D71" s="246"/>
      <c r="E71" s="246"/>
      <c r="F71" s="246"/>
      <c r="G71" s="246"/>
      <c r="H71" s="246"/>
      <c r="I71" s="254"/>
      <c r="J71" s="254"/>
      <c r="K71" s="254"/>
      <c r="L71" s="254"/>
      <c r="M71" s="254"/>
      <c r="N71" s="254"/>
      <c r="O71" s="265"/>
      <c r="P71" s="265"/>
      <c r="Q71" s="254"/>
      <c r="R71" s="254"/>
      <c r="S71" s="254"/>
      <c r="T71" s="254"/>
      <c r="U71" s="254"/>
      <c r="V71" s="254"/>
      <c r="W71" s="254"/>
      <c r="X71" s="254"/>
      <c r="Y71" s="254"/>
      <c r="Z71" s="254"/>
      <c r="AA71" s="254"/>
      <c r="AB71" s="254"/>
      <c r="AC71" s="254"/>
      <c r="AD71" s="254"/>
      <c r="AE71" s="254"/>
      <c r="AF71" s="254"/>
      <c r="AG71" s="254"/>
      <c r="AH71" s="254"/>
      <c r="AI71" s="254"/>
      <c r="AJ71" s="254"/>
      <c r="AK71" s="254"/>
      <c r="AL71" s="254"/>
      <c r="AM71" s="255">
        <f t="shared" si="12"/>
        <v>0</v>
      </c>
      <c r="AN71" s="255"/>
      <c r="AO71" s="255"/>
      <c r="AP71" s="54"/>
      <c r="AU71" s="202" cm="1">
        <f t="array" ref="AU71">_xlfn.IFS($B71="B",_xlfn.IFS($U71="ALTO",59.41,$U71="MEDIO",30.9,$U71="BAJO",15.49,$U71="SIN DAÑO",0),$B71="P",_xlfn.IFS($U71="ALTO",0,$U71="MEDIO",0,$U71="BAJO",0,$U71="SIN DAÑO",0),$B71="PC",_xlfn.IFS($U71="ALTO",0,$U71="MEDIO",0,$U71="BAJO",0,$U71="SIN DAÑO",0),$B71="C",_xlfn.IFS($U71="ALTO",0,$U71="MEDIO",0,$U71="BAJO",0,$U71="SIN DAÑO",0),$B71=0,0)</f>
        <v>0</v>
      </c>
      <c r="AV71" s="202" cm="1">
        <f t="array" ref="AV71">_xlfn.IFS($B71="B",_xlfn.IFS($U71="ALTO",59.1,$U71="MEDIO",30.78,$U71="BAJO",15.39,$U71="SIN DAÑO",0),$B71="P",_xlfn.IFS($U71="ALTO",0,$U71="MEDIO",0,$U71="BAJO",0,$U71="SIN DAÑO",0),$B71="PC",_xlfn.IFS($U71="ALTO",0,$U71="MEDIO",0,$U71="BAJO",0,$U71="SIN DAÑO",0),$B71="C",_xlfn.IFS($U71="ALTO",0,$U71="MEDIO",0,$U71="BAJO",0,$U71="SIN DAÑO",0),$B71=0,0)</f>
        <v>0</v>
      </c>
      <c r="AW71" s="202" cm="1">
        <f t="array" ref="AW71">_xlfn.IFS($B71="B",_xlfn.IFS($U71="ALTO",102.06,$U71="MEDIO",59.42,$U71="BAJO",29.71,$U71="SIN DAÑO",0),$B71="P",_xlfn.IFS($U71="ALTO",0,$U71="MEDIO",0,$U71="BAJO",0,$U71="SIN DAÑO",0),$B71="PC",_xlfn.IFS($U71="ALTO",0,$U71="MEDIO",0,$U71="BAJO",0,$U71="SIN DAÑO",0),$B71="C",_xlfn.IFS($U71="ALTO",0,$U71="MEDIO",0,$U71="BAJO",0,$U71="SIN DAÑO",0),$B71=0,0)</f>
        <v>0</v>
      </c>
      <c r="AX71" s="202" cm="1">
        <f t="array" ref="AX71">_xlfn.IFS($B71="B",_xlfn.IFS($U71="ALTO",76.02,$U71="MEDIO",50.44,$U71="BAJO",50.44,$U71="SIN DAÑO",0),$B71="P",_xlfn.IFS($U71="ALTO",0,$U71="MEDIO",0,$U71="BAJO",0,$U71="SIN DAÑO",0),$B71="PC",_xlfn.IFS($U71="ALTO",130.45,$U71="MEDIO",96.36,$U71="BAJO",41.28,$U71="SIN DAÑO",0),$B71="C",_xlfn.IFS($U71="ALTO",0,$U71="MEDIO",0,$U71="BAJO",0,$U71="SIN DAÑO",0),$B71=0,0)</f>
        <v>0</v>
      </c>
      <c r="AY71" s="202" cm="1">
        <f t="array" ref="AY71">_xlfn.IFS($B71="B",_xlfn.IFS($U71="ALTO",93.93,$U71="MEDIO",50.73,$U71="BAJO",15.8,$U71="SIN DAÑO",0),$B71="P",_xlfn.IFS($U71="ALTO",0,$U71="MEDIO",0,$U71="BAJO",0,$U71="SIN DAÑO",0),$B71="PC",_xlfn.IFS($U71="ALTO",0,$U71="MEDIO",0,$U71="BAJO",0,$U71="SIN DAÑO",0),$B71="C",_xlfn.IFS($U71="ALTO",110.87,$U71="MEDIO",37.53,$U71="BAJO",19.77,$U71="SIN DAÑO",0),$B71=0,0)</f>
        <v>0</v>
      </c>
      <c r="AZ71" s="202" cm="1">
        <f t="array" ref="AZ71">_xlfn.IFS($B71="B",_xlfn.IFS($U71="ALTO",11.46,$U71="MEDIO",11.05,$U71="BAJO",7.14,$U71="SIN DAÑO",0),$B71="P",_xlfn.IFS($U71="ALTO",0,$U71="MEDIO",0,$U71="BAJO",0,$U71="SIN DAÑO",0),$B71="PC",_xlfn.IFS($U71="ALTO",0,$U71="MEDIO",0,$U71="BAJO",0,$U71="SIN DAÑO",0),$B71="C",_xlfn.IFS($U71="ALTO",0,$U71="MEDIO",0,$U71="BAJO",0,$U71="SIN DAÑO",0),$B71=0,0)</f>
        <v>0</v>
      </c>
      <c r="BA71" s="202" cm="1">
        <f t="array" ref="BA71">_xlfn.IFS($B71="B",_xlfn.IFS($U71="ALTO",105.02,$U71="MEDIO",42.88,$U71="BAJO",18.26,$U71="SIN DAÑO",0),$B71="P",_xlfn.IFS($U71="ALTO",37.27,$U71="MEDIO",32.15,$U71="BAJO",20.1,$U71="SIN DAÑO",0),$B71="PC",_xlfn.IFS($U71="ALTO",37.27,$U71="MEDIO",32.15,$U71="BAJO",20.1,$U71="SIN DAÑO",0),$B71="C",_xlfn.IFS($U71="ALTO",0,$U71="MEDIO",0,$U71="BAJO",0,$U71="SIN DAÑO",0),$B71=0,0)</f>
        <v>0</v>
      </c>
      <c r="BB71" s="202" cm="1">
        <f t="array" ref="BB71">_xlfn.IFS($B71="B",_xlfn.IFS($U71="ALTO",34.94,$U71="MEDIO",16.49,$U71="BAJO",10.36,$U71="SIN DAÑO",0),$B71="P",_xlfn.IFS($U71="ALTO",0,$U71="MEDIO",0,$U71="BAJO",0,$U71="SIN DAÑO",0),$B71="PC",_xlfn.IFS($U71="ALTO",0,$U71="MEDIO",0,$U71="BAJO",0,$U71="SIN DAÑO",0),$B71="C",_xlfn.IFS($U71="ALTO",0,$U71="MEDIO",0,$U71="BAJO",0,$U71="SIN DAÑO",0),$B71=0,0)</f>
        <v>0</v>
      </c>
      <c r="BC71" s="210"/>
      <c r="BD71" s="202">
        <f t="shared" si="13"/>
        <v>0</v>
      </c>
      <c r="BE71" s="202">
        <f t="shared" si="14"/>
        <v>0</v>
      </c>
      <c r="BF71" s="202">
        <f t="shared" si="15"/>
        <v>0</v>
      </c>
      <c r="BG71" s="202">
        <f t="shared" si="16"/>
        <v>0</v>
      </c>
      <c r="BH71" s="202">
        <f t="shared" si="17"/>
        <v>0</v>
      </c>
      <c r="BI71" s="202">
        <f t="shared" si="18"/>
        <v>0</v>
      </c>
      <c r="BJ71" s="202">
        <f t="shared" si="19"/>
        <v>0</v>
      </c>
      <c r="BK71" s="202">
        <f t="shared" si="20"/>
        <v>0</v>
      </c>
      <c r="BL71" s="211">
        <f t="shared" si="21"/>
        <v>0</v>
      </c>
      <c r="BN71" s="202">
        <f t="shared" si="22"/>
        <v>0</v>
      </c>
      <c r="BO71" s="202" cm="1">
        <f t="array" ref="BO71">_xlfn.IFS(B71="B",0,B71="P",BL71*O71,B71="PC",BL71*O71,B71="C",BL71*O71,B71=0,0)</f>
        <v>0</v>
      </c>
    </row>
    <row r="72" spans="1:67" ht="13.9" customHeight="1" x14ac:dyDescent="0.25">
      <c r="A72" s="5"/>
      <c r="B72" s="209"/>
      <c r="C72" s="209"/>
      <c r="D72" s="246"/>
      <c r="E72" s="246"/>
      <c r="F72" s="246"/>
      <c r="G72" s="246"/>
      <c r="H72" s="246"/>
      <c r="I72" s="254"/>
      <c r="J72" s="254"/>
      <c r="K72" s="254"/>
      <c r="L72" s="254"/>
      <c r="M72" s="254"/>
      <c r="N72" s="254"/>
      <c r="O72" s="265"/>
      <c r="P72" s="265"/>
      <c r="Q72" s="254"/>
      <c r="R72" s="254"/>
      <c r="S72" s="254"/>
      <c r="T72" s="254"/>
      <c r="U72" s="254"/>
      <c r="V72" s="254"/>
      <c r="W72" s="254"/>
      <c r="X72" s="254"/>
      <c r="Y72" s="254"/>
      <c r="Z72" s="254"/>
      <c r="AA72" s="254"/>
      <c r="AB72" s="254"/>
      <c r="AC72" s="254"/>
      <c r="AD72" s="254"/>
      <c r="AE72" s="254"/>
      <c r="AF72" s="254"/>
      <c r="AG72" s="254"/>
      <c r="AH72" s="254"/>
      <c r="AI72" s="254"/>
      <c r="AJ72" s="254"/>
      <c r="AK72" s="254"/>
      <c r="AL72" s="254"/>
      <c r="AM72" s="255">
        <f t="shared" si="12"/>
        <v>0</v>
      </c>
      <c r="AN72" s="255"/>
      <c r="AO72" s="255"/>
      <c r="AP72" s="54"/>
      <c r="AU72" s="202" cm="1">
        <f t="array" ref="AU72">_xlfn.IFS($B72="B",_xlfn.IFS($U72="ALTO",59.41,$U72="MEDIO",30.9,$U72="BAJO",15.49,$U72="SIN DAÑO",0),$B72="P",_xlfn.IFS($U72="ALTO",0,$U72="MEDIO",0,$U72="BAJO",0,$U72="SIN DAÑO",0),$B72="PC",_xlfn.IFS($U72="ALTO",0,$U72="MEDIO",0,$U72="BAJO",0,$U72="SIN DAÑO",0),$B72="C",_xlfn.IFS($U72="ALTO",0,$U72="MEDIO",0,$U72="BAJO",0,$U72="SIN DAÑO",0),$B72=0,0)</f>
        <v>0</v>
      </c>
      <c r="AV72" s="202" cm="1">
        <f t="array" ref="AV72">_xlfn.IFS($B72="B",_xlfn.IFS($U72="ALTO",59.1,$U72="MEDIO",30.78,$U72="BAJO",15.39,$U72="SIN DAÑO",0),$B72="P",_xlfn.IFS($U72="ALTO",0,$U72="MEDIO",0,$U72="BAJO",0,$U72="SIN DAÑO",0),$B72="PC",_xlfn.IFS($U72="ALTO",0,$U72="MEDIO",0,$U72="BAJO",0,$U72="SIN DAÑO",0),$B72="C",_xlfn.IFS($U72="ALTO",0,$U72="MEDIO",0,$U72="BAJO",0,$U72="SIN DAÑO",0),$B72=0,0)</f>
        <v>0</v>
      </c>
      <c r="AW72" s="202" cm="1">
        <f t="array" ref="AW72">_xlfn.IFS($B72="B",_xlfn.IFS($U72="ALTO",102.06,$U72="MEDIO",59.42,$U72="BAJO",29.71,$U72="SIN DAÑO",0),$B72="P",_xlfn.IFS($U72="ALTO",0,$U72="MEDIO",0,$U72="BAJO",0,$U72="SIN DAÑO",0),$B72="PC",_xlfn.IFS($U72="ALTO",0,$U72="MEDIO",0,$U72="BAJO",0,$U72="SIN DAÑO",0),$B72="C",_xlfn.IFS($U72="ALTO",0,$U72="MEDIO",0,$U72="BAJO",0,$U72="SIN DAÑO",0),$B72=0,0)</f>
        <v>0</v>
      </c>
      <c r="AX72" s="202" cm="1">
        <f t="array" ref="AX72">_xlfn.IFS($B72="B",_xlfn.IFS($U72="ALTO",76.02,$U72="MEDIO",50.44,$U72="BAJO",50.44,$U72="SIN DAÑO",0),$B72="P",_xlfn.IFS($U72="ALTO",0,$U72="MEDIO",0,$U72="BAJO",0,$U72="SIN DAÑO",0),$B72="PC",_xlfn.IFS($U72="ALTO",130.45,$U72="MEDIO",96.36,$U72="BAJO",41.28,$U72="SIN DAÑO",0),$B72="C",_xlfn.IFS($U72="ALTO",0,$U72="MEDIO",0,$U72="BAJO",0,$U72="SIN DAÑO",0),$B72=0,0)</f>
        <v>0</v>
      </c>
      <c r="AY72" s="202" cm="1">
        <f t="array" ref="AY72">_xlfn.IFS($B72="B",_xlfn.IFS($U72="ALTO",93.93,$U72="MEDIO",50.73,$U72="BAJO",15.8,$U72="SIN DAÑO",0),$B72="P",_xlfn.IFS($U72="ALTO",0,$U72="MEDIO",0,$U72="BAJO",0,$U72="SIN DAÑO",0),$B72="PC",_xlfn.IFS($U72="ALTO",0,$U72="MEDIO",0,$U72="BAJO",0,$U72="SIN DAÑO",0),$B72="C",_xlfn.IFS($U72="ALTO",110.87,$U72="MEDIO",37.53,$U72="BAJO",19.77,$U72="SIN DAÑO",0),$B72=0,0)</f>
        <v>0</v>
      </c>
      <c r="AZ72" s="202" cm="1">
        <f t="array" ref="AZ72">_xlfn.IFS($B72="B",_xlfn.IFS($U72="ALTO",11.46,$U72="MEDIO",11.05,$U72="BAJO",7.14,$U72="SIN DAÑO",0),$B72="P",_xlfn.IFS($U72="ALTO",0,$U72="MEDIO",0,$U72="BAJO",0,$U72="SIN DAÑO",0),$B72="PC",_xlfn.IFS($U72="ALTO",0,$U72="MEDIO",0,$U72="BAJO",0,$U72="SIN DAÑO",0),$B72="C",_xlfn.IFS($U72="ALTO",0,$U72="MEDIO",0,$U72="BAJO",0,$U72="SIN DAÑO",0),$B72=0,0)</f>
        <v>0</v>
      </c>
      <c r="BA72" s="202" cm="1">
        <f t="array" ref="BA72">_xlfn.IFS($B72="B",_xlfn.IFS($U72="ALTO",105.02,$U72="MEDIO",42.88,$U72="BAJO",18.26,$U72="SIN DAÑO",0),$B72="P",_xlfn.IFS($U72="ALTO",37.27,$U72="MEDIO",32.15,$U72="BAJO",20.1,$U72="SIN DAÑO",0),$B72="PC",_xlfn.IFS($U72="ALTO",37.27,$U72="MEDIO",32.15,$U72="BAJO",20.1,$U72="SIN DAÑO",0),$B72="C",_xlfn.IFS($U72="ALTO",0,$U72="MEDIO",0,$U72="BAJO",0,$U72="SIN DAÑO",0),$B72=0,0)</f>
        <v>0</v>
      </c>
      <c r="BB72" s="202" cm="1">
        <f t="array" ref="BB72">_xlfn.IFS($B72="B",_xlfn.IFS($U72="ALTO",34.94,$U72="MEDIO",16.49,$U72="BAJO",10.36,$U72="SIN DAÑO",0),$B72="P",_xlfn.IFS($U72="ALTO",0,$U72="MEDIO",0,$U72="BAJO",0,$U72="SIN DAÑO",0),$B72="PC",_xlfn.IFS($U72="ALTO",0,$U72="MEDIO",0,$U72="BAJO",0,$U72="SIN DAÑO",0),$B72="C",_xlfn.IFS($U72="ALTO",0,$U72="MEDIO",0,$U72="BAJO",0,$U72="SIN DAÑO",0),$B72=0,0)</f>
        <v>0</v>
      </c>
      <c r="BC72" s="210"/>
      <c r="BD72" s="202">
        <f t="shared" si="13"/>
        <v>0</v>
      </c>
      <c r="BE72" s="202">
        <f t="shared" si="14"/>
        <v>0</v>
      </c>
      <c r="BF72" s="202">
        <f t="shared" si="15"/>
        <v>0</v>
      </c>
      <c r="BG72" s="202">
        <f t="shared" si="16"/>
        <v>0</v>
      </c>
      <c r="BH72" s="202">
        <f t="shared" si="17"/>
        <v>0</v>
      </c>
      <c r="BI72" s="202">
        <f t="shared" si="18"/>
        <v>0</v>
      </c>
      <c r="BJ72" s="202">
        <f t="shared" si="19"/>
        <v>0</v>
      </c>
      <c r="BK72" s="202">
        <f t="shared" si="20"/>
        <v>0</v>
      </c>
      <c r="BL72" s="211">
        <f t="shared" si="21"/>
        <v>0</v>
      </c>
      <c r="BN72" s="202">
        <f t="shared" si="22"/>
        <v>0</v>
      </c>
      <c r="BO72" s="202" cm="1">
        <f t="array" ref="BO72">_xlfn.IFS(B72="B",0,B72="P",BL72*O72,B72="PC",BL72*O72,B72="C",BL72*O72,B72=0,0)</f>
        <v>0</v>
      </c>
    </row>
    <row r="73" spans="1:67" ht="13.9" customHeight="1" x14ac:dyDescent="0.25">
      <c r="A73" s="5"/>
      <c r="B73" s="209"/>
      <c r="C73" s="209"/>
      <c r="D73" s="246"/>
      <c r="E73" s="246"/>
      <c r="F73" s="246"/>
      <c r="G73" s="246"/>
      <c r="H73" s="246"/>
      <c r="I73" s="254"/>
      <c r="J73" s="254"/>
      <c r="K73" s="254"/>
      <c r="L73" s="254"/>
      <c r="M73" s="254"/>
      <c r="N73" s="254"/>
      <c r="O73" s="265"/>
      <c r="P73" s="265"/>
      <c r="Q73" s="254"/>
      <c r="R73" s="254"/>
      <c r="S73" s="254"/>
      <c r="T73" s="254"/>
      <c r="U73" s="254"/>
      <c r="V73" s="254"/>
      <c r="W73" s="254"/>
      <c r="X73" s="254"/>
      <c r="Y73" s="254"/>
      <c r="Z73" s="254"/>
      <c r="AA73" s="254"/>
      <c r="AB73" s="254"/>
      <c r="AC73" s="254"/>
      <c r="AD73" s="254"/>
      <c r="AE73" s="254"/>
      <c r="AF73" s="254"/>
      <c r="AG73" s="254"/>
      <c r="AH73" s="254"/>
      <c r="AI73" s="254"/>
      <c r="AJ73" s="254"/>
      <c r="AK73" s="254"/>
      <c r="AL73" s="254"/>
      <c r="AM73" s="255">
        <f t="shared" si="12"/>
        <v>0</v>
      </c>
      <c r="AN73" s="255"/>
      <c r="AO73" s="255"/>
      <c r="AP73" s="54"/>
      <c r="AU73" s="202" cm="1">
        <f t="array" ref="AU73">_xlfn.IFS($B73="B",_xlfn.IFS($U73="ALTO",59.41,$U73="MEDIO",30.9,$U73="BAJO",15.49,$U73="SIN DAÑO",0),$B73="P",_xlfn.IFS($U73="ALTO",0,$U73="MEDIO",0,$U73="BAJO",0,$U73="SIN DAÑO",0),$B73="PC",_xlfn.IFS($U73="ALTO",0,$U73="MEDIO",0,$U73="BAJO",0,$U73="SIN DAÑO",0),$B73="C",_xlfn.IFS($U73="ALTO",0,$U73="MEDIO",0,$U73="BAJO",0,$U73="SIN DAÑO",0),$B73=0,0)</f>
        <v>0</v>
      </c>
      <c r="AV73" s="202" cm="1">
        <f t="array" ref="AV73">_xlfn.IFS($B73="B",_xlfn.IFS($U73="ALTO",59.1,$U73="MEDIO",30.78,$U73="BAJO",15.39,$U73="SIN DAÑO",0),$B73="P",_xlfn.IFS($U73="ALTO",0,$U73="MEDIO",0,$U73="BAJO",0,$U73="SIN DAÑO",0),$B73="PC",_xlfn.IFS($U73="ALTO",0,$U73="MEDIO",0,$U73="BAJO",0,$U73="SIN DAÑO",0),$B73="C",_xlfn.IFS($U73="ALTO",0,$U73="MEDIO",0,$U73="BAJO",0,$U73="SIN DAÑO",0),$B73=0,0)</f>
        <v>0</v>
      </c>
      <c r="AW73" s="202" cm="1">
        <f t="array" ref="AW73">_xlfn.IFS($B73="B",_xlfn.IFS($U73="ALTO",102.06,$U73="MEDIO",59.42,$U73="BAJO",29.71,$U73="SIN DAÑO",0),$B73="P",_xlfn.IFS($U73="ALTO",0,$U73="MEDIO",0,$U73="BAJO",0,$U73="SIN DAÑO",0),$B73="PC",_xlfn.IFS($U73="ALTO",0,$U73="MEDIO",0,$U73="BAJO",0,$U73="SIN DAÑO",0),$B73="C",_xlfn.IFS($U73="ALTO",0,$U73="MEDIO",0,$U73="BAJO",0,$U73="SIN DAÑO",0),$B73=0,0)</f>
        <v>0</v>
      </c>
      <c r="AX73" s="202" cm="1">
        <f t="array" ref="AX73">_xlfn.IFS($B73="B",_xlfn.IFS($U73="ALTO",76.02,$U73="MEDIO",50.44,$U73="BAJO",50.44,$U73="SIN DAÑO",0),$B73="P",_xlfn.IFS($U73="ALTO",0,$U73="MEDIO",0,$U73="BAJO",0,$U73="SIN DAÑO",0),$B73="PC",_xlfn.IFS($U73="ALTO",130.45,$U73="MEDIO",96.36,$U73="BAJO",41.28,$U73="SIN DAÑO",0),$B73="C",_xlfn.IFS($U73="ALTO",0,$U73="MEDIO",0,$U73="BAJO",0,$U73="SIN DAÑO",0),$B73=0,0)</f>
        <v>0</v>
      </c>
      <c r="AY73" s="202" cm="1">
        <f t="array" ref="AY73">_xlfn.IFS($B73="B",_xlfn.IFS($U73="ALTO",93.93,$U73="MEDIO",50.73,$U73="BAJO",15.8,$U73="SIN DAÑO",0),$B73="P",_xlfn.IFS($U73="ALTO",0,$U73="MEDIO",0,$U73="BAJO",0,$U73="SIN DAÑO",0),$B73="PC",_xlfn.IFS($U73="ALTO",0,$U73="MEDIO",0,$U73="BAJO",0,$U73="SIN DAÑO",0),$B73="C",_xlfn.IFS($U73="ALTO",110.87,$U73="MEDIO",37.53,$U73="BAJO",19.77,$U73="SIN DAÑO",0),$B73=0,0)</f>
        <v>0</v>
      </c>
      <c r="AZ73" s="202" cm="1">
        <f t="array" ref="AZ73">_xlfn.IFS($B73="B",_xlfn.IFS($U73="ALTO",11.46,$U73="MEDIO",11.05,$U73="BAJO",7.14,$U73="SIN DAÑO",0),$B73="P",_xlfn.IFS($U73="ALTO",0,$U73="MEDIO",0,$U73="BAJO",0,$U73="SIN DAÑO",0),$B73="PC",_xlfn.IFS($U73="ALTO",0,$U73="MEDIO",0,$U73="BAJO",0,$U73="SIN DAÑO",0),$B73="C",_xlfn.IFS($U73="ALTO",0,$U73="MEDIO",0,$U73="BAJO",0,$U73="SIN DAÑO",0),$B73=0,0)</f>
        <v>0</v>
      </c>
      <c r="BA73" s="202" cm="1">
        <f t="array" ref="BA73">_xlfn.IFS($B73="B",_xlfn.IFS($U73="ALTO",105.02,$U73="MEDIO",42.88,$U73="BAJO",18.26,$U73="SIN DAÑO",0),$B73="P",_xlfn.IFS($U73="ALTO",37.27,$U73="MEDIO",32.15,$U73="BAJO",20.1,$U73="SIN DAÑO",0),$B73="PC",_xlfn.IFS($U73="ALTO",37.27,$U73="MEDIO",32.15,$U73="BAJO",20.1,$U73="SIN DAÑO",0),$B73="C",_xlfn.IFS($U73="ALTO",0,$U73="MEDIO",0,$U73="BAJO",0,$U73="SIN DAÑO",0),$B73=0,0)</f>
        <v>0</v>
      </c>
      <c r="BB73" s="202" cm="1">
        <f t="array" ref="BB73">_xlfn.IFS($B73="B",_xlfn.IFS($U73="ALTO",34.94,$U73="MEDIO",16.49,$U73="BAJO",10.36,$U73="SIN DAÑO",0),$B73="P",_xlfn.IFS($U73="ALTO",0,$U73="MEDIO",0,$U73="BAJO",0,$U73="SIN DAÑO",0),$B73="PC",_xlfn.IFS($U73="ALTO",0,$U73="MEDIO",0,$U73="BAJO",0,$U73="SIN DAÑO",0),$B73="C",_xlfn.IFS($U73="ALTO",0,$U73="MEDIO",0,$U73="BAJO",0,$U73="SIN DAÑO",0),$B73=0,0)</f>
        <v>0</v>
      </c>
      <c r="BC73" s="210"/>
      <c r="BD73" s="202">
        <f t="shared" si="13"/>
        <v>0</v>
      </c>
      <c r="BE73" s="202">
        <f t="shared" si="14"/>
        <v>0</v>
      </c>
      <c r="BF73" s="202">
        <f t="shared" si="15"/>
        <v>0</v>
      </c>
      <c r="BG73" s="202">
        <f t="shared" si="16"/>
        <v>0</v>
      </c>
      <c r="BH73" s="202">
        <f t="shared" si="17"/>
        <v>0</v>
      </c>
      <c r="BI73" s="202">
        <f t="shared" si="18"/>
        <v>0</v>
      </c>
      <c r="BJ73" s="202">
        <f t="shared" si="19"/>
        <v>0</v>
      </c>
      <c r="BK73" s="202">
        <f t="shared" si="20"/>
        <v>0</v>
      </c>
      <c r="BL73" s="211">
        <f t="shared" si="21"/>
        <v>0</v>
      </c>
      <c r="BN73" s="202">
        <f t="shared" si="22"/>
        <v>0</v>
      </c>
      <c r="BO73" s="202" cm="1">
        <f t="array" ref="BO73">_xlfn.IFS(B73="B",0,B73="P",BL73*O73,B73="PC",BL73*O73,B73="C",BL73*O73,B73=0,0)</f>
        <v>0</v>
      </c>
    </row>
    <row r="74" spans="1:67" ht="13.9" customHeight="1" x14ac:dyDescent="0.25">
      <c r="A74" s="5"/>
      <c r="B74" s="212"/>
      <c r="C74" s="212"/>
      <c r="D74" s="246"/>
      <c r="E74" s="246"/>
      <c r="F74" s="246"/>
      <c r="G74" s="246"/>
      <c r="H74" s="246"/>
      <c r="I74" s="254"/>
      <c r="J74" s="254"/>
      <c r="K74" s="254"/>
      <c r="L74" s="254"/>
      <c r="M74" s="254"/>
      <c r="N74" s="254"/>
      <c r="O74" s="265"/>
      <c r="P74" s="265"/>
      <c r="Q74" s="254"/>
      <c r="R74" s="254"/>
      <c r="S74" s="254"/>
      <c r="T74" s="254"/>
      <c r="U74" s="254"/>
      <c r="V74" s="254"/>
      <c r="W74" s="254"/>
      <c r="X74" s="254"/>
      <c r="Y74" s="254"/>
      <c r="Z74" s="254"/>
      <c r="AA74" s="254"/>
      <c r="AB74" s="254"/>
      <c r="AC74" s="254"/>
      <c r="AD74" s="254"/>
      <c r="AE74" s="254"/>
      <c r="AF74" s="254"/>
      <c r="AG74" s="254"/>
      <c r="AH74" s="254"/>
      <c r="AI74" s="254"/>
      <c r="AJ74" s="254"/>
      <c r="AK74" s="254"/>
      <c r="AL74" s="254"/>
      <c r="AM74" s="255">
        <f t="shared" si="12"/>
        <v>0</v>
      </c>
      <c r="AN74" s="255"/>
      <c r="AO74" s="255"/>
      <c r="AP74" s="54"/>
      <c r="AU74" s="202" cm="1">
        <f t="array" ref="AU74">_xlfn.IFS($B74="B",_xlfn.IFS($U74="ALTO",59.41,$U74="MEDIO",30.9,$U74="BAJO",15.49,$U74="SIN DAÑO",0),$B74="P",_xlfn.IFS($U74="ALTO",0,$U74="MEDIO",0,$U74="BAJO",0,$U74="SIN DAÑO",0),$B74="PC",_xlfn.IFS($U74="ALTO",0,$U74="MEDIO",0,$U74="BAJO",0,$U74="SIN DAÑO",0),$B74="C",_xlfn.IFS($U74="ALTO",0,$U74="MEDIO",0,$U74="BAJO",0,$U74="SIN DAÑO",0),$B74=0,0)</f>
        <v>0</v>
      </c>
      <c r="AV74" s="202" cm="1">
        <f t="array" ref="AV74">_xlfn.IFS($B74="B",_xlfn.IFS($U74="ALTO",59.1,$U74="MEDIO",30.78,$U74="BAJO",15.39,$U74="SIN DAÑO",0),$B74="P",_xlfn.IFS($U74="ALTO",0,$U74="MEDIO",0,$U74="BAJO",0,$U74="SIN DAÑO",0),$B74="PC",_xlfn.IFS($U74="ALTO",0,$U74="MEDIO",0,$U74="BAJO",0,$U74="SIN DAÑO",0),$B74="C",_xlfn.IFS($U74="ALTO",0,$U74="MEDIO",0,$U74="BAJO",0,$U74="SIN DAÑO",0),$B74=0,0)</f>
        <v>0</v>
      </c>
      <c r="AW74" s="202" cm="1">
        <f t="array" ref="AW74">_xlfn.IFS($B74="B",_xlfn.IFS($U74="ALTO",102.06,$U74="MEDIO",59.42,$U74="BAJO",29.71,$U74="SIN DAÑO",0),$B74="P",_xlfn.IFS($U74="ALTO",0,$U74="MEDIO",0,$U74="BAJO",0,$U74="SIN DAÑO",0),$B74="PC",_xlfn.IFS($U74="ALTO",0,$U74="MEDIO",0,$U74="BAJO",0,$U74="SIN DAÑO",0),$B74="C",_xlfn.IFS($U74="ALTO",0,$U74="MEDIO",0,$U74="BAJO",0,$U74="SIN DAÑO",0),$B74=0,0)</f>
        <v>0</v>
      </c>
      <c r="AX74" s="202" cm="1">
        <f t="array" ref="AX74">_xlfn.IFS($B74="B",_xlfn.IFS($U74="ALTO",76.02,$U74="MEDIO",50.44,$U74="BAJO",50.44,$U74="SIN DAÑO",0),$B74="P",_xlfn.IFS($U74="ALTO",0,$U74="MEDIO",0,$U74="BAJO",0,$U74="SIN DAÑO",0),$B74="PC",_xlfn.IFS($U74="ALTO",130.45,$U74="MEDIO",96.36,$U74="BAJO",41.28,$U74="SIN DAÑO",0),$B74="C",_xlfn.IFS($U74="ALTO",0,$U74="MEDIO",0,$U74="BAJO",0,$U74="SIN DAÑO",0),$B74=0,0)</f>
        <v>0</v>
      </c>
      <c r="AY74" s="202" cm="1">
        <f t="array" ref="AY74">_xlfn.IFS($B74="B",_xlfn.IFS($U74="ALTO",93.93,$U74="MEDIO",50.73,$U74="BAJO",15.8,$U74="SIN DAÑO",0),$B74="P",_xlfn.IFS($U74="ALTO",0,$U74="MEDIO",0,$U74="BAJO",0,$U74="SIN DAÑO",0),$B74="PC",_xlfn.IFS($U74="ALTO",0,$U74="MEDIO",0,$U74="BAJO",0,$U74="SIN DAÑO",0),$B74="C",_xlfn.IFS($U74="ALTO",110.87,$U74="MEDIO",37.53,$U74="BAJO",19.77,$U74="SIN DAÑO",0),$B74=0,0)</f>
        <v>0</v>
      </c>
      <c r="AZ74" s="202" cm="1">
        <f t="array" ref="AZ74">_xlfn.IFS($B74="B",_xlfn.IFS($U74="ALTO",11.46,$U74="MEDIO",11.05,$U74="BAJO",7.14,$U74="SIN DAÑO",0),$B74="P",_xlfn.IFS($U74="ALTO",0,$U74="MEDIO",0,$U74="BAJO",0,$U74="SIN DAÑO",0),$B74="PC",_xlfn.IFS($U74="ALTO",0,$U74="MEDIO",0,$U74="BAJO",0,$U74="SIN DAÑO",0),$B74="C",_xlfn.IFS($U74="ALTO",0,$U74="MEDIO",0,$U74="BAJO",0,$U74="SIN DAÑO",0),$B74=0,0)</f>
        <v>0</v>
      </c>
      <c r="BA74" s="202" cm="1">
        <f t="array" ref="BA74">_xlfn.IFS($B74="B",_xlfn.IFS($U74="ALTO",105.02,$U74="MEDIO",42.88,$U74="BAJO",18.26,$U74="SIN DAÑO",0),$B74="P",_xlfn.IFS($U74="ALTO",37.27,$U74="MEDIO",32.15,$U74="BAJO",20.1,$U74="SIN DAÑO",0),$B74="PC",_xlfn.IFS($U74="ALTO",37.27,$U74="MEDIO",32.15,$U74="BAJO",20.1,$U74="SIN DAÑO",0),$B74="C",_xlfn.IFS($U74="ALTO",0,$U74="MEDIO",0,$U74="BAJO",0,$U74="SIN DAÑO",0),$B74=0,0)</f>
        <v>0</v>
      </c>
      <c r="BB74" s="202" cm="1">
        <f t="array" ref="BB74">_xlfn.IFS($B74="B",_xlfn.IFS($U74="ALTO",34.94,$U74="MEDIO",16.49,$U74="BAJO",10.36,$U74="SIN DAÑO",0),$B74="P",_xlfn.IFS($U74="ALTO",0,$U74="MEDIO",0,$U74="BAJO",0,$U74="SIN DAÑO",0),$B74="PC",_xlfn.IFS($U74="ALTO",0,$U74="MEDIO",0,$U74="BAJO",0,$U74="SIN DAÑO",0),$B74="C",_xlfn.IFS($U74="ALTO",0,$U74="MEDIO",0,$U74="BAJO",0,$U74="SIN DAÑO",0),$B74=0,0)</f>
        <v>0</v>
      </c>
      <c r="BC74" s="210"/>
      <c r="BD74" s="202">
        <f t="shared" si="13"/>
        <v>0</v>
      </c>
      <c r="BE74" s="202">
        <f t="shared" si="14"/>
        <v>0</v>
      </c>
      <c r="BF74" s="202">
        <f t="shared" si="15"/>
        <v>0</v>
      </c>
      <c r="BG74" s="202">
        <f t="shared" si="16"/>
        <v>0</v>
      </c>
      <c r="BH74" s="202">
        <f t="shared" si="17"/>
        <v>0</v>
      </c>
      <c r="BI74" s="202">
        <f t="shared" si="18"/>
        <v>0</v>
      </c>
      <c r="BJ74" s="202">
        <f t="shared" si="19"/>
        <v>0</v>
      </c>
      <c r="BK74" s="202">
        <f t="shared" si="20"/>
        <v>0</v>
      </c>
      <c r="BL74" s="211">
        <f t="shared" si="21"/>
        <v>0</v>
      </c>
      <c r="BN74" s="202">
        <f t="shared" si="22"/>
        <v>0</v>
      </c>
      <c r="BO74" s="202" cm="1">
        <f t="array" ref="BO74">_xlfn.IFS(B74="B",0,B74="P",BL74*O74,B74="PC",BL74*O74,B74="C",BL74*O74,B74=0,0)</f>
        <v>0</v>
      </c>
    </row>
    <row r="75" spans="1:67" ht="13.9" customHeight="1" x14ac:dyDescent="0.25">
      <c r="A75" s="5"/>
      <c r="B75" s="212"/>
      <c r="C75" s="212"/>
      <c r="D75" s="246"/>
      <c r="E75" s="246"/>
      <c r="F75" s="246"/>
      <c r="G75" s="246"/>
      <c r="H75" s="246"/>
      <c r="I75" s="254"/>
      <c r="J75" s="254"/>
      <c r="K75" s="254"/>
      <c r="L75" s="254"/>
      <c r="M75" s="254"/>
      <c r="N75" s="254"/>
      <c r="O75" s="265"/>
      <c r="P75" s="265"/>
      <c r="Q75" s="254"/>
      <c r="R75" s="254"/>
      <c r="S75" s="254"/>
      <c r="T75" s="254"/>
      <c r="U75" s="254"/>
      <c r="V75" s="254"/>
      <c r="W75" s="254"/>
      <c r="X75" s="254"/>
      <c r="Y75" s="254"/>
      <c r="Z75" s="254"/>
      <c r="AA75" s="254"/>
      <c r="AB75" s="254"/>
      <c r="AC75" s="254"/>
      <c r="AD75" s="254"/>
      <c r="AE75" s="254"/>
      <c r="AF75" s="254"/>
      <c r="AG75" s="254"/>
      <c r="AH75" s="254"/>
      <c r="AI75" s="254"/>
      <c r="AJ75" s="254"/>
      <c r="AK75" s="254"/>
      <c r="AL75" s="254"/>
      <c r="AM75" s="255">
        <f t="shared" si="12"/>
        <v>0</v>
      </c>
      <c r="AN75" s="255"/>
      <c r="AO75" s="255"/>
      <c r="AP75" s="54"/>
      <c r="AU75" s="202" cm="1">
        <f t="array" ref="AU75">_xlfn.IFS($B75="B",_xlfn.IFS($U75="ALTO",59.41,$U75="MEDIO",30.9,$U75="BAJO",15.49,$U75="SIN DAÑO",0),$B75="P",_xlfn.IFS($U75="ALTO",0,$U75="MEDIO",0,$U75="BAJO",0,$U75="SIN DAÑO",0),$B75="PC",_xlfn.IFS($U75="ALTO",0,$U75="MEDIO",0,$U75="BAJO",0,$U75="SIN DAÑO",0),$B75="C",_xlfn.IFS($U75="ALTO",0,$U75="MEDIO",0,$U75="BAJO",0,$U75="SIN DAÑO",0),$B75=0,0)</f>
        <v>0</v>
      </c>
      <c r="AV75" s="202" cm="1">
        <f t="array" ref="AV75">_xlfn.IFS($B75="B",_xlfn.IFS($U75="ALTO",59.1,$U75="MEDIO",30.78,$U75="BAJO",15.39,$U75="SIN DAÑO",0),$B75="P",_xlfn.IFS($U75="ALTO",0,$U75="MEDIO",0,$U75="BAJO",0,$U75="SIN DAÑO",0),$B75="PC",_xlfn.IFS($U75="ALTO",0,$U75="MEDIO",0,$U75="BAJO",0,$U75="SIN DAÑO",0),$B75="C",_xlfn.IFS($U75="ALTO",0,$U75="MEDIO",0,$U75="BAJO",0,$U75="SIN DAÑO",0),$B75=0,0)</f>
        <v>0</v>
      </c>
      <c r="AW75" s="202" cm="1">
        <f t="array" ref="AW75">_xlfn.IFS($B75="B",_xlfn.IFS($U75="ALTO",102.06,$U75="MEDIO",59.42,$U75="BAJO",29.71,$U75="SIN DAÑO",0),$B75="P",_xlfn.IFS($U75="ALTO",0,$U75="MEDIO",0,$U75="BAJO",0,$U75="SIN DAÑO",0),$B75="PC",_xlfn.IFS($U75="ALTO",0,$U75="MEDIO",0,$U75="BAJO",0,$U75="SIN DAÑO",0),$B75="C",_xlfn.IFS($U75="ALTO",0,$U75="MEDIO",0,$U75="BAJO",0,$U75="SIN DAÑO",0),$B75=0,0)</f>
        <v>0</v>
      </c>
      <c r="AX75" s="202" cm="1">
        <f t="array" ref="AX75">_xlfn.IFS($B75="B",_xlfn.IFS($U75="ALTO",76.02,$U75="MEDIO",50.44,$U75="BAJO",50.44,$U75="SIN DAÑO",0),$B75="P",_xlfn.IFS($U75="ALTO",0,$U75="MEDIO",0,$U75="BAJO",0,$U75="SIN DAÑO",0),$B75="PC",_xlfn.IFS($U75="ALTO",130.45,$U75="MEDIO",96.36,$U75="BAJO",41.28,$U75="SIN DAÑO",0),$B75="C",_xlfn.IFS($U75="ALTO",0,$U75="MEDIO",0,$U75="BAJO",0,$U75="SIN DAÑO",0),$B75=0,0)</f>
        <v>0</v>
      </c>
      <c r="AY75" s="202" cm="1">
        <f t="array" ref="AY75">_xlfn.IFS($B75="B",_xlfn.IFS($U75="ALTO",93.93,$U75="MEDIO",50.73,$U75="BAJO",15.8,$U75="SIN DAÑO",0),$B75="P",_xlfn.IFS($U75="ALTO",0,$U75="MEDIO",0,$U75="BAJO",0,$U75="SIN DAÑO",0),$B75="PC",_xlfn.IFS($U75="ALTO",0,$U75="MEDIO",0,$U75="BAJO",0,$U75="SIN DAÑO",0),$B75="C",_xlfn.IFS($U75="ALTO",110.87,$U75="MEDIO",37.53,$U75="BAJO",19.77,$U75="SIN DAÑO",0),$B75=0,0)</f>
        <v>0</v>
      </c>
      <c r="AZ75" s="202" cm="1">
        <f t="array" ref="AZ75">_xlfn.IFS($B75="B",_xlfn.IFS($U75="ALTO",11.46,$U75="MEDIO",11.05,$U75="BAJO",7.14,$U75="SIN DAÑO",0),$B75="P",_xlfn.IFS($U75="ALTO",0,$U75="MEDIO",0,$U75="BAJO",0,$U75="SIN DAÑO",0),$B75="PC",_xlfn.IFS($U75="ALTO",0,$U75="MEDIO",0,$U75="BAJO",0,$U75="SIN DAÑO",0),$B75="C",_xlfn.IFS($U75="ALTO",0,$U75="MEDIO",0,$U75="BAJO",0,$U75="SIN DAÑO",0),$B75=0,0)</f>
        <v>0</v>
      </c>
      <c r="BA75" s="202" cm="1">
        <f t="array" ref="BA75">_xlfn.IFS($B75="B",_xlfn.IFS($U75="ALTO",105.02,$U75="MEDIO",42.88,$U75="BAJO",18.26,$U75="SIN DAÑO",0),$B75="P",_xlfn.IFS($U75="ALTO",37.27,$U75="MEDIO",32.15,$U75="BAJO",20.1,$U75="SIN DAÑO",0),$B75="PC",_xlfn.IFS($U75="ALTO",37.27,$U75="MEDIO",32.15,$U75="BAJO",20.1,$U75="SIN DAÑO",0),$B75="C",_xlfn.IFS($U75="ALTO",0,$U75="MEDIO",0,$U75="BAJO",0,$U75="SIN DAÑO",0),$B75=0,0)</f>
        <v>0</v>
      </c>
      <c r="BB75" s="202" cm="1">
        <f t="array" ref="BB75">_xlfn.IFS($B75="B",_xlfn.IFS($U75="ALTO",34.94,$U75="MEDIO",16.49,$U75="BAJO",10.36,$U75="SIN DAÑO",0),$B75="P",_xlfn.IFS($U75="ALTO",0,$U75="MEDIO",0,$U75="BAJO",0,$U75="SIN DAÑO",0),$B75="PC",_xlfn.IFS($U75="ALTO",0,$U75="MEDIO",0,$U75="BAJO",0,$U75="SIN DAÑO",0),$B75="C",_xlfn.IFS($U75="ALTO",0,$U75="MEDIO",0,$U75="BAJO",0,$U75="SIN DAÑO",0),$B75=0,0)</f>
        <v>0</v>
      </c>
      <c r="BC75" s="210"/>
      <c r="BD75" s="202">
        <f t="shared" si="13"/>
        <v>0</v>
      </c>
      <c r="BE75" s="202">
        <f t="shared" si="14"/>
        <v>0</v>
      </c>
      <c r="BF75" s="202">
        <f t="shared" si="15"/>
        <v>0</v>
      </c>
      <c r="BG75" s="202">
        <f t="shared" si="16"/>
        <v>0</v>
      </c>
      <c r="BH75" s="202">
        <f t="shared" si="17"/>
        <v>0</v>
      </c>
      <c r="BI75" s="202">
        <f t="shared" si="18"/>
        <v>0</v>
      </c>
      <c r="BJ75" s="202">
        <f t="shared" si="19"/>
        <v>0</v>
      </c>
      <c r="BK75" s="202">
        <f t="shared" si="20"/>
        <v>0</v>
      </c>
      <c r="BL75" s="211">
        <f t="shared" si="21"/>
        <v>0</v>
      </c>
      <c r="BN75" s="202">
        <f t="shared" si="22"/>
        <v>0</v>
      </c>
      <c r="BO75" s="202" cm="1">
        <f t="array" ref="BO75">_xlfn.IFS(B75="B",0,B75="P",BL75*O75,B75="PC",BL75*O75,B75="C",BL75*O75,B75=0,0)</f>
        <v>0</v>
      </c>
    </row>
    <row r="76" spans="1:67" ht="13.9" customHeight="1" x14ac:dyDescent="0.25">
      <c r="A76" s="5"/>
      <c r="B76" s="212"/>
      <c r="C76" s="212"/>
      <c r="D76" s="246"/>
      <c r="E76" s="246"/>
      <c r="F76" s="246"/>
      <c r="G76" s="246"/>
      <c r="H76" s="246"/>
      <c r="I76" s="254"/>
      <c r="J76" s="254"/>
      <c r="K76" s="254"/>
      <c r="L76" s="254"/>
      <c r="M76" s="254"/>
      <c r="N76" s="254"/>
      <c r="O76" s="265"/>
      <c r="P76" s="265"/>
      <c r="Q76" s="254"/>
      <c r="R76" s="254"/>
      <c r="S76" s="254"/>
      <c r="T76" s="254"/>
      <c r="U76" s="254"/>
      <c r="V76" s="254"/>
      <c r="W76" s="254"/>
      <c r="X76" s="254"/>
      <c r="Y76" s="254"/>
      <c r="Z76" s="254"/>
      <c r="AA76" s="254"/>
      <c r="AB76" s="254"/>
      <c r="AC76" s="254"/>
      <c r="AD76" s="254"/>
      <c r="AE76" s="254"/>
      <c r="AF76" s="254"/>
      <c r="AG76" s="254"/>
      <c r="AH76" s="254"/>
      <c r="AI76" s="254"/>
      <c r="AJ76" s="254"/>
      <c r="AK76" s="254"/>
      <c r="AL76" s="254"/>
      <c r="AM76" s="255">
        <f t="shared" si="12"/>
        <v>0</v>
      </c>
      <c r="AN76" s="255"/>
      <c r="AO76" s="255"/>
      <c r="AP76" s="54"/>
      <c r="AU76" s="202" cm="1">
        <f t="array" ref="AU76">_xlfn.IFS($B76="B",_xlfn.IFS($U76="ALTO",59.41,$U76="MEDIO",30.9,$U76="BAJO",15.49,$U76="SIN DAÑO",0),$B76="P",_xlfn.IFS($U76="ALTO",0,$U76="MEDIO",0,$U76="BAJO",0,$U76="SIN DAÑO",0),$B76="PC",_xlfn.IFS($U76="ALTO",0,$U76="MEDIO",0,$U76="BAJO",0,$U76="SIN DAÑO",0),$B76="C",_xlfn.IFS($U76="ALTO",0,$U76="MEDIO",0,$U76="BAJO",0,$U76="SIN DAÑO",0),$B76=0,0)</f>
        <v>0</v>
      </c>
      <c r="AV76" s="202" cm="1">
        <f t="array" ref="AV76">_xlfn.IFS($B76="B",_xlfn.IFS($U76="ALTO",59.1,$U76="MEDIO",30.78,$U76="BAJO",15.39,$U76="SIN DAÑO",0),$B76="P",_xlfn.IFS($U76="ALTO",0,$U76="MEDIO",0,$U76="BAJO",0,$U76="SIN DAÑO",0),$B76="PC",_xlfn.IFS($U76="ALTO",0,$U76="MEDIO",0,$U76="BAJO",0,$U76="SIN DAÑO",0),$B76="C",_xlfn.IFS($U76="ALTO",0,$U76="MEDIO",0,$U76="BAJO",0,$U76="SIN DAÑO",0),$B76=0,0)</f>
        <v>0</v>
      </c>
      <c r="AW76" s="202" cm="1">
        <f t="array" ref="AW76">_xlfn.IFS($B76="B",_xlfn.IFS($U76="ALTO",102.06,$U76="MEDIO",59.42,$U76="BAJO",29.71,$U76="SIN DAÑO",0),$B76="P",_xlfn.IFS($U76="ALTO",0,$U76="MEDIO",0,$U76="BAJO",0,$U76="SIN DAÑO",0),$B76="PC",_xlfn.IFS($U76="ALTO",0,$U76="MEDIO",0,$U76="BAJO",0,$U76="SIN DAÑO",0),$B76="C",_xlfn.IFS($U76="ALTO",0,$U76="MEDIO",0,$U76="BAJO",0,$U76="SIN DAÑO",0),$B76=0,0)</f>
        <v>0</v>
      </c>
      <c r="AX76" s="202" cm="1">
        <f t="array" ref="AX76">_xlfn.IFS($B76="B",_xlfn.IFS($U76="ALTO",76.02,$U76="MEDIO",50.44,$U76="BAJO",50.44,$U76="SIN DAÑO",0),$B76="P",_xlfn.IFS($U76="ALTO",0,$U76="MEDIO",0,$U76="BAJO",0,$U76="SIN DAÑO",0),$B76="PC",_xlfn.IFS($U76="ALTO",130.45,$U76="MEDIO",96.36,$U76="BAJO",41.28,$U76="SIN DAÑO",0),$B76="C",_xlfn.IFS($U76="ALTO",0,$U76="MEDIO",0,$U76="BAJO",0,$U76="SIN DAÑO",0),$B76=0,0)</f>
        <v>0</v>
      </c>
      <c r="AY76" s="202" cm="1">
        <f t="array" ref="AY76">_xlfn.IFS($B76="B",_xlfn.IFS($U76="ALTO",93.93,$U76="MEDIO",50.73,$U76="BAJO",15.8,$U76="SIN DAÑO",0),$B76="P",_xlfn.IFS($U76="ALTO",0,$U76="MEDIO",0,$U76="BAJO",0,$U76="SIN DAÑO",0),$B76="PC",_xlfn.IFS($U76="ALTO",0,$U76="MEDIO",0,$U76="BAJO",0,$U76="SIN DAÑO",0),$B76="C",_xlfn.IFS($U76="ALTO",110.87,$U76="MEDIO",37.53,$U76="BAJO",19.77,$U76="SIN DAÑO",0),$B76=0,0)</f>
        <v>0</v>
      </c>
      <c r="AZ76" s="202" cm="1">
        <f t="array" ref="AZ76">_xlfn.IFS($B76="B",_xlfn.IFS($U76="ALTO",11.46,$U76="MEDIO",11.05,$U76="BAJO",7.14,$U76="SIN DAÑO",0),$B76="P",_xlfn.IFS($U76="ALTO",0,$U76="MEDIO",0,$U76="BAJO",0,$U76="SIN DAÑO",0),$B76="PC",_xlfn.IFS($U76="ALTO",0,$U76="MEDIO",0,$U76="BAJO",0,$U76="SIN DAÑO",0),$B76="C",_xlfn.IFS($U76="ALTO",0,$U76="MEDIO",0,$U76="BAJO",0,$U76="SIN DAÑO",0),$B76=0,0)</f>
        <v>0</v>
      </c>
      <c r="BA76" s="202" cm="1">
        <f t="array" ref="BA76">_xlfn.IFS($B76="B",_xlfn.IFS($U76="ALTO",105.02,$U76="MEDIO",42.88,$U76="BAJO",18.26,$U76="SIN DAÑO",0),$B76="P",_xlfn.IFS($U76="ALTO",37.27,$U76="MEDIO",32.15,$U76="BAJO",20.1,$U76="SIN DAÑO",0),$B76="PC",_xlfn.IFS($U76="ALTO",37.27,$U76="MEDIO",32.15,$U76="BAJO",20.1,$U76="SIN DAÑO",0),$B76="C",_xlfn.IFS($U76="ALTO",0,$U76="MEDIO",0,$U76="BAJO",0,$U76="SIN DAÑO",0),$B76=0,0)</f>
        <v>0</v>
      </c>
      <c r="BB76" s="202" cm="1">
        <f t="array" ref="BB76">_xlfn.IFS($B76="B",_xlfn.IFS($U76="ALTO",34.94,$U76="MEDIO",16.49,$U76="BAJO",10.36,$U76="SIN DAÑO",0),$B76="P",_xlfn.IFS($U76="ALTO",0,$U76="MEDIO",0,$U76="BAJO",0,$U76="SIN DAÑO",0),$B76="PC",_xlfn.IFS($U76="ALTO",0,$U76="MEDIO",0,$U76="BAJO",0,$U76="SIN DAÑO",0),$B76="C",_xlfn.IFS($U76="ALTO",0,$U76="MEDIO",0,$U76="BAJO",0,$U76="SIN DAÑO",0),$B76=0,0)</f>
        <v>0</v>
      </c>
      <c r="BC76" s="210"/>
      <c r="BD76" s="202">
        <f t="shared" si="13"/>
        <v>0</v>
      </c>
      <c r="BE76" s="202">
        <f t="shared" si="14"/>
        <v>0</v>
      </c>
      <c r="BF76" s="202">
        <f t="shared" si="15"/>
        <v>0</v>
      </c>
      <c r="BG76" s="202">
        <f t="shared" si="16"/>
        <v>0</v>
      </c>
      <c r="BH76" s="202">
        <f t="shared" si="17"/>
        <v>0</v>
      </c>
      <c r="BI76" s="202">
        <f t="shared" si="18"/>
        <v>0</v>
      </c>
      <c r="BJ76" s="202">
        <f t="shared" si="19"/>
        <v>0</v>
      </c>
      <c r="BK76" s="202">
        <f t="shared" si="20"/>
        <v>0</v>
      </c>
      <c r="BL76" s="211">
        <f t="shared" si="21"/>
        <v>0</v>
      </c>
      <c r="BN76" s="202">
        <f t="shared" si="22"/>
        <v>0</v>
      </c>
      <c r="BO76" s="202" cm="1">
        <f t="array" ref="BO76">_xlfn.IFS(B76="B",0,B76="P",BL76*O76,B76="PC",BL76*O76,B76="C",BL76*O76,B76=0,0)</f>
        <v>0</v>
      </c>
    </row>
    <row r="77" spans="1:67" ht="13.9" customHeight="1" x14ac:dyDescent="0.25">
      <c r="A77" s="5"/>
      <c r="B77" s="212"/>
      <c r="C77" s="212"/>
      <c r="D77" s="246"/>
      <c r="E77" s="246"/>
      <c r="F77" s="246"/>
      <c r="G77" s="246"/>
      <c r="H77" s="246"/>
      <c r="I77" s="254"/>
      <c r="J77" s="254"/>
      <c r="K77" s="254"/>
      <c r="L77" s="254"/>
      <c r="M77" s="254"/>
      <c r="N77" s="254"/>
      <c r="O77" s="265"/>
      <c r="P77" s="265"/>
      <c r="Q77" s="254"/>
      <c r="R77" s="254"/>
      <c r="S77" s="254"/>
      <c r="T77" s="254"/>
      <c r="U77" s="254"/>
      <c r="V77" s="254"/>
      <c r="W77" s="254"/>
      <c r="X77" s="254"/>
      <c r="Y77" s="254"/>
      <c r="Z77" s="254"/>
      <c r="AA77" s="254"/>
      <c r="AB77" s="254"/>
      <c r="AC77" s="254"/>
      <c r="AD77" s="254"/>
      <c r="AE77" s="254"/>
      <c r="AF77" s="254"/>
      <c r="AG77" s="254"/>
      <c r="AH77" s="254"/>
      <c r="AI77" s="254"/>
      <c r="AJ77" s="254"/>
      <c r="AK77" s="254"/>
      <c r="AL77" s="254"/>
      <c r="AM77" s="255">
        <f t="shared" si="12"/>
        <v>0</v>
      </c>
      <c r="AN77" s="255"/>
      <c r="AO77" s="255"/>
      <c r="AP77" s="54"/>
      <c r="AU77" s="202" cm="1">
        <f t="array" ref="AU77">_xlfn.IFS($B77="B",_xlfn.IFS($U77="ALTO",59.41,$U77="MEDIO",30.9,$U77="BAJO",15.49,$U77="SIN DAÑO",0),$B77="P",_xlfn.IFS($U77="ALTO",0,$U77="MEDIO",0,$U77="BAJO",0,$U77="SIN DAÑO",0),$B77="PC",_xlfn.IFS($U77="ALTO",0,$U77="MEDIO",0,$U77="BAJO",0,$U77="SIN DAÑO",0),$B77="C",_xlfn.IFS($U77="ALTO",0,$U77="MEDIO",0,$U77="BAJO",0,$U77="SIN DAÑO",0),$B77=0,0)</f>
        <v>0</v>
      </c>
      <c r="AV77" s="202" cm="1">
        <f t="array" ref="AV77">_xlfn.IFS($B77="B",_xlfn.IFS($U77="ALTO",59.1,$U77="MEDIO",30.78,$U77="BAJO",15.39,$U77="SIN DAÑO",0),$B77="P",_xlfn.IFS($U77="ALTO",0,$U77="MEDIO",0,$U77="BAJO",0,$U77="SIN DAÑO",0),$B77="PC",_xlfn.IFS($U77="ALTO",0,$U77="MEDIO",0,$U77="BAJO",0,$U77="SIN DAÑO",0),$B77="C",_xlfn.IFS($U77="ALTO",0,$U77="MEDIO",0,$U77="BAJO",0,$U77="SIN DAÑO",0),$B77=0,0)</f>
        <v>0</v>
      </c>
      <c r="AW77" s="202" cm="1">
        <f t="array" ref="AW77">_xlfn.IFS($B77="B",_xlfn.IFS($U77="ALTO",102.06,$U77="MEDIO",59.42,$U77="BAJO",29.71,$U77="SIN DAÑO",0),$B77="P",_xlfn.IFS($U77="ALTO",0,$U77="MEDIO",0,$U77="BAJO",0,$U77="SIN DAÑO",0),$B77="PC",_xlfn.IFS($U77="ALTO",0,$U77="MEDIO",0,$U77="BAJO",0,$U77="SIN DAÑO",0),$B77="C",_xlfn.IFS($U77="ALTO",0,$U77="MEDIO",0,$U77="BAJO",0,$U77="SIN DAÑO",0),$B77=0,0)</f>
        <v>0</v>
      </c>
      <c r="AX77" s="202" cm="1">
        <f t="array" ref="AX77">_xlfn.IFS($B77="B",_xlfn.IFS($U77="ALTO",76.02,$U77="MEDIO",50.44,$U77="BAJO",50.44,$U77="SIN DAÑO",0),$B77="P",_xlfn.IFS($U77="ALTO",0,$U77="MEDIO",0,$U77="BAJO",0,$U77="SIN DAÑO",0),$B77="PC",_xlfn.IFS($U77="ALTO",130.45,$U77="MEDIO",96.36,$U77="BAJO",41.28,$U77="SIN DAÑO",0),$B77="C",_xlfn.IFS($U77="ALTO",0,$U77="MEDIO",0,$U77="BAJO",0,$U77="SIN DAÑO",0),$B77=0,0)</f>
        <v>0</v>
      </c>
      <c r="AY77" s="202" cm="1">
        <f t="array" ref="AY77">_xlfn.IFS($B77="B",_xlfn.IFS($U77="ALTO",93.93,$U77="MEDIO",50.73,$U77="BAJO",15.8,$U77="SIN DAÑO",0),$B77="P",_xlfn.IFS($U77="ALTO",0,$U77="MEDIO",0,$U77="BAJO",0,$U77="SIN DAÑO",0),$B77="PC",_xlfn.IFS($U77="ALTO",0,$U77="MEDIO",0,$U77="BAJO",0,$U77="SIN DAÑO",0),$B77="C",_xlfn.IFS($U77="ALTO",110.87,$U77="MEDIO",37.53,$U77="BAJO",19.77,$U77="SIN DAÑO",0),$B77=0,0)</f>
        <v>0</v>
      </c>
      <c r="AZ77" s="202" cm="1">
        <f t="array" ref="AZ77">_xlfn.IFS($B77="B",_xlfn.IFS($U77="ALTO",11.46,$U77="MEDIO",11.05,$U77="BAJO",7.14,$U77="SIN DAÑO",0),$B77="P",_xlfn.IFS($U77="ALTO",0,$U77="MEDIO",0,$U77="BAJO",0,$U77="SIN DAÑO",0),$B77="PC",_xlfn.IFS($U77="ALTO",0,$U77="MEDIO",0,$U77="BAJO",0,$U77="SIN DAÑO",0),$B77="C",_xlfn.IFS($U77="ALTO",0,$U77="MEDIO",0,$U77="BAJO",0,$U77="SIN DAÑO",0),$B77=0,0)</f>
        <v>0</v>
      </c>
      <c r="BA77" s="202" cm="1">
        <f t="array" ref="BA77">_xlfn.IFS($B77="B",_xlfn.IFS($U77="ALTO",105.02,$U77="MEDIO",42.88,$U77="BAJO",18.26,$U77="SIN DAÑO",0),$B77="P",_xlfn.IFS($U77="ALTO",37.27,$U77="MEDIO",32.15,$U77="BAJO",20.1,$U77="SIN DAÑO",0),$B77="PC",_xlfn.IFS($U77="ALTO",37.27,$U77="MEDIO",32.15,$U77="BAJO",20.1,$U77="SIN DAÑO",0),$B77="C",_xlfn.IFS($U77="ALTO",0,$U77="MEDIO",0,$U77="BAJO",0,$U77="SIN DAÑO",0),$B77=0,0)</f>
        <v>0</v>
      </c>
      <c r="BB77" s="202" cm="1">
        <f t="array" ref="BB77">_xlfn.IFS($B77="B",_xlfn.IFS($U77="ALTO",34.94,$U77="MEDIO",16.49,$U77="BAJO",10.36,$U77="SIN DAÑO",0),$B77="P",_xlfn.IFS($U77="ALTO",0,$U77="MEDIO",0,$U77="BAJO",0,$U77="SIN DAÑO",0),$B77="PC",_xlfn.IFS($U77="ALTO",0,$U77="MEDIO",0,$U77="BAJO",0,$U77="SIN DAÑO",0),$B77="C",_xlfn.IFS($U77="ALTO",0,$U77="MEDIO",0,$U77="BAJO",0,$U77="SIN DAÑO",0),$B77=0,0)</f>
        <v>0</v>
      </c>
      <c r="BC77" s="210"/>
      <c r="BD77" s="202">
        <f t="shared" si="13"/>
        <v>0</v>
      </c>
      <c r="BE77" s="202">
        <f t="shared" si="14"/>
        <v>0</v>
      </c>
      <c r="BF77" s="202">
        <f t="shared" si="15"/>
        <v>0</v>
      </c>
      <c r="BG77" s="202">
        <f t="shared" si="16"/>
        <v>0</v>
      </c>
      <c r="BH77" s="202">
        <f t="shared" si="17"/>
        <v>0</v>
      </c>
      <c r="BI77" s="202">
        <f t="shared" si="18"/>
        <v>0</v>
      </c>
      <c r="BJ77" s="202">
        <f t="shared" si="19"/>
        <v>0</v>
      </c>
      <c r="BK77" s="202">
        <f t="shared" si="20"/>
        <v>0</v>
      </c>
      <c r="BL77" s="211">
        <f t="shared" si="21"/>
        <v>0</v>
      </c>
      <c r="BN77" s="202">
        <f t="shared" si="22"/>
        <v>0</v>
      </c>
      <c r="BO77" s="202" cm="1">
        <f t="array" ref="BO77">_xlfn.IFS(B77="B",0,B77="P",BL77*O77,B77="PC",BL77*O77,B77="C",BL77*O77,B77=0,0)</f>
        <v>0</v>
      </c>
    </row>
    <row r="78" spans="1:67" ht="13.9" customHeight="1" x14ac:dyDescent="0.25">
      <c r="A78" s="5"/>
      <c r="B78" s="212"/>
      <c r="C78" s="212"/>
      <c r="D78" s="246"/>
      <c r="E78" s="246"/>
      <c r="F78" s="246"/>
      <c r="G78" s="246"/>
      <c r="H78" s="246"/>
      <c r="I78" s="254"/>
      <c r="J78" s="254"/>
      <c r="K78" s="254"/>
      <c r="L78" s="254"/>
      <c r="M78" s="254"/>
      <c r="N78" s="254"/>
      <c r="O78" s="265"/>
      <c r="P78" s="265"/>
      <c r="Q78" s="254"/>
      <c r="R78" s="254"/>
      <c r="S78" s="254"/>
      <c r="T78" s="254"/>
      <c r="U78" s="254"/>
      <c r="V78" s="254"/>
      <c r="W78" s="254"/>
      <c r="X78" s="254"/>
      <c r="Y78" s="254"/>
      <c r="Z78" s="254"/>
      <c r="AA78" s="254"/>
      <c r="AB78" s="254"/>
      <c r="AC78" s="254"/>
      <c r="AD78" s="254"/>
      <c r="AE78" s="254"/>
      <c r="AF78" s="254"/>
      <c r="AG78" s="254"/>
      <c r="AH78" s="254"/>
      <c r="AI78" s="254"/>
      <c r="AJ78" s="254"/>
      <c r="AK78" s="254"/>
      <c r="AL78" s="254"/>
      <c r="AM78" s="255">
        <f t="shared" si="12"/>
        <v>0</v>
      </c>
      <c r="AN78" s="255"/>
      <c r="AO78" s="255"/>
      <c r="AP78" s="54"/>
      <c r="AU78" s="202" cm="1">
        <f t="array" ref="AU78">_xlfn.IFS($B78="B",_xlfn.IFS($U78="ALTO",59.41,$U78="MEDIO",30.9,$U78="BAJO",15.49,$U78="SIN DAÑO",0),$B78="P",_xlfn.IFS($U78="ALTO",0,$U78="MEDIO",0,$U78="BAJO",0,$U78="SIN DAÑO",0),$B78="PC",_xlfn.IFS($U78="ALTO",0,$U78="MEDIO",0,$U78="BAJO",0,$U78="SIN DAÑO",0),$B78="C",_xlfn.IFS($U78="ALTO",0,$U78="MEDIO",0,$U78="BAJO",0,$U78="SIN DAÑO",0),$B78=0,0)</f>
        <v>0</v>
      </c>
      <c r="AV78" s="202" cm="1">
        <f t="array" ref="AV78">_xlfn.IFS($B78="B",_xlfn.IFS($U78="ALTO",59.1,$U78="MEDIO",30.78,$U78="BAJO",15.39,$U78="SIN DAÑO",0),$B78="P",_xlfn.IFS($U78="ALTO",0,$U78="MEDIO",0,$U78="BAJO",0,$U78="SIN DAÑO",0),$B78="PC",_xlfn.IFS($U78="ALTO",0,$U78="MEDIO",0,$U78="BAJO",0,$U78="SIN DAÑO",0),$B78="C",_xlfn.IFS($U78="ALTO",0,$U78="MEDIO",0,$U78="BAJO",0,$U78="SIN DAÑO",0),$B78=0,0)</f>
        <v>0</v>
      </c>
      <c r="AW78" s="202" cm="1">
        <f t="array" ref="AW78">_xlfn.IFS($B78="B",_xlfn.IFS($U78="ALTO",102.06,$U78="MEDIO",59.42,$U78="BAJO",29.71,$U78="SIN DAÑO",0),$B78="P",_xlfn.IFS($U78="ALTO",0,$U78="MEDIO",0,$U78="BAJO",0,$U78="SIN DAÑO",0),$B78="PC",_xlfn.IFS($U78="ALTO",0,$U78="MEDIO",0,$U78="BAJO",0,$U78="SIN DAÑO",0),$B78="C",_xlfn.IFS($U78="ALTO",0,$U78="MEDIO",0,$U78="BAJO",0,$U78="SIN DAÑO",0),$B78=0,0)</f>
        <v>0</v>
      </c>
      <c r="AX78" s="202" cm="1">
        <f t="array" ref="AX78">_xlfn.IFS($B78="B",_xlfn.IFS($U78="ALTO",76.02,$U78="MEDIO",50.44,$U78="BAJO",50.44,$U78="SIN DAÑO",0),$B78="P",_xlfn.IFS($U78="ALTO",0,$U78="MEDIO",0,$U78="BAJO",0,$U78="SIN DAÑO",0),$B78="PC",_xlfn.IFS($U78="ALTO",130.45,$U78="MEDIO",96.36,$U78="BAJO",41.28,$U78="SIN DAÑO",0),$B78="C",_xlfn.IFS($U78="ALTO",0,$U78="MEDIO",0,$U78="BAJO",0,$U78="SIN DAÑO",0),$B78=0,0)</f>
        <v>0</v>
      </c>
      <c r="AY78" s="202" cm="1">
        <f t="array" ref="AY78">_xlfn.IFS($B78="B",_xlfn.IFS($U78="ALTO",93.93,$U78="MEDIO",50.73,$U78="BAJO",15.8,$U78="SIN DAÑO",0),$B78="P",_xlfn.IFS($U78="ALTO",0,$U78="MEDIO",0,$U78="BAJO",0,$U78="SIN DAÑO",0),$B78="PC",_xlfn.IFS($U78="ALTO",0,$U78="MEDIO",0,$U78="BAJO",0,$U78="SIN DAÑO",0),$B78="C",_xlfn.IFS($U78="ALTO",110.87,$U78="MEDIO",37.53,$U78="BAJO",19.77,$U78="SIN DAÑO",0),$B78=0,0)</f>
        <v>0</v>
      </c>
      <c r="AZ78" s="202" cm="1">
        <f t="array" ref="AZ78">_xlfn.IFS($B78="B",_xlfn.IFS($U78="ALTO",11.46,$U78="MEDIO",11.05,$U78="BAJO",7.14,$U78="SIN DAÑO",0),$B78="P",_xlfn.IFS($U78="ALTO",0,$U78="MEDIO",0,$U78="BAJO",0,$U78="SIN DAÑO",0),$B78="PC",_xlfn.IFS($U78="ALTO",0,$U78="MEDIO",0,$U78="BAJO",0,$U78="SIN DAÑO",0),$B78="C",_xlfn.IFS($U78="ALTO",0,$U78="MEDIO",0,$U78="BAJO",0,$U78="SIN DAÑO",0),$B78=0,0)</f>
        <v>0</v>
      </c>
      <c r="BA78" s="202" cm="1">
        <f t="array" ref="BA78">_xlfn.IFS($B78="B",_xlfn.IFS($U78="ALTO",105.02,$U78="MEDIO",42.88,$U78="BAJO",18.26,$U78="SIN DAÑO",0),$B78="P",_xlfn.IFS($U78="ALTO",37.27,$U78="MEDIO",32.15,$U78="BAJO",20.1,$U78="SIN DAÑO",0),$B78="PC",_xlfn.IFS($U78="ALTO",37.27,$U78="MEDIO",32.15,$U78="BAJO",20.1,$U78="SIN DAÑO",0),$B78="C",_xlfn.IFS($U78="ALTO",0,$U78="MEDIO",0,$U78="BAJO",0,$U78="SIN DAÑO",0),$B78=0,0)</f>
        <v>0</v>
      </c>
      <c r="BB78" s="202" cm="1">
        <f t="array" ref="BB78">_xlfn.IFS($B78="B",_xlfn.IFS($U78="ALTO",34.94,$U78="MEDIO",16.49,$U78="BAJO",10.36,$U78="SIN DAÑO",0),$B78="P",_xlfn.IFS($U78="ALTO",0,$U78="MEDIO",0,$U78="BAJO",0,$U78="SIN DAÑO",0),$B78="PC",_xlfn.IFS($U78="ALTO",0,$U78="MEDIO",0,$U78="BAJO",0,$U78="SIN DAÑO",0),$B78="C",_xlfn.IFS($U78="ALTO",0,$U78="MEDIO",0,$U78="BAJO",0,$U78="SIN DAÑO",0),$B78=0,0)</f>
        <v>0</v>
      </c>
      <c r="BC78" s="210"/>
      <c r="BD78" s="202">
        <f t="shared" si="13"/>
        <v>0</v>
      </c>
      <c r="BE78" s="202">
        <f t="shared" si="14"/>
        <v>0</v>
      </c>
      <c r="BF78" s="202">
        <f t="shared" si="15"/>
        <v>0</v>
      </c>
      <c r="BG78" s="202">
        <f t="shared" si="16"/>
        <v>0</v>
      </c>
      <c r="BH78" s="202">
        <f t="shared" si="17"/>
        <v>0</v>
      </c>
      <c r="BI78" s="202">
        <f t="shared" si="18"/>
        <v>0</v>
      </c>
      <c r="BJ78" s="202">
        <f t="shared" si="19"/>
        <v>0</v>
      </c>
      <c r="BK78" s="202">
        <f t="shared" si="20"/>
        <v>0</v>
      </c>
      <c r="BL78" s="211">
        <f t="shared" si="21"/>
        <v>0</v>
      </c>
      <c r="BN78" s="202">
        <f t="shared" si="22"/>
        <v>0</v>
      </c>
      <c r="BO78" s="202" cm="1">
        <f t="array" ref="BO78">_xlfn.IFS(B78="B",0,B78="P",BL78*O78,B78="PC",BL78*O78,B78="C",BL78*O78,B78=0,0)</f>
        <v>0</v>
      </c>
    </row>
    <row r="79" spans="1:67" ht="13.9" customHeight="1" x14ac:dyDescent="0.25">
      <c r="A79" s="5"/>
      <c r="B79" s="212"/>
      <c r="C79" s="212"/>
      <c r="D79" s="246"/>
      <c r="E79" s="246"/>
      <c r="F79" s="246"/>
      <c r="G79" s="246"/>
      <c r="H79" s="246"/>
      <c r="I79" s="254"/>
      <c r="J79" s="254"/>
      <c r="K79" s="254"/>
      <c r="L79" s="254"/>
      <c r="M79" s="254"/>
      <c r="N79" s="254"/>
      <c r="O79" s="265"/>
      <c r="P79" s="265"/>
      <c r="Q79" s="254"/>
      <c r="R79" s="254"/>
      <c r="S79" s="254"/>
      <c r="T79" s="254"/>
      <c r="U79" s="254"/>
      <c r="V79" s="254"/>
      <c r="W79" s="254"/>
      <c r="X79" s="254"/>
      <c r="Y79" s="254"/>
      <c r="Z79" s="254"/>
      <c r="AA79" s="254"/>
      <c r="AB79" s="254"/>
      <c r="AC79" s="254"/>
      <c r="AD79" s="254"/>
      <c r="AE79" s="254"/>
      <c r="AF79" s="254"/>
      <c r="AG79" s="254"/>
      <c r="AH79" s="254"/>
      <c r="AI79" s="254"/>
      <c r="AJ79" s="254"/>
      <c r="AK79" s="254"/>
      <c r="AL79" s="254"/>
      <c r="AM79" s="255">
        <f t="shared" si="12"/>
        <v>0</v>
      </c>
      <c r="AN79" s="255"/>
      <c r="AO79" s="255"/>
      <c r="AP79" s="54"/>
      <c r="AU79" s="202" cm="1">
        <f t="array" ref="AU79">_xlfn.IFS($B79="B",_xlfn.IFS($U79="ALTO",59.41,$U79="MEDIO",30.9,$U79="BAJO",15.49,$U79="SIN DAÑO",0),$B79="P",_xlfn.IFS($U79="ALTO",0,$U79="MEDIO",0,$U79="BAJO",0,$U79="SIN DAÑO",0),$B79="PC",_xlfn.IFS($U79="ALTO",0,$U79="MEDIO",0,$U79="BAJO",0,$U79="SIN DAÑO",0),$B79="C",_xlfn.IFS($U79="ALTO",0,$U79="MEDIO",0,$U79="BAJO",0,$U79="SIN DAÑO",0),$B79=0,0)</f>
        <v>0</v>
      </c>
      <c r="AV79" s="202" cm="1">
        <f t="array" ref="AV79">_xlfn.IFS($B79="B",_xlfn.IFS($U79="ALTO",59.1,$U79="MEDIO",30.78,$U79="BAJO",15.39,$U79="SIN DAÑO",0),$B79="P",_xlfn.IFS($U79="ALTO",0,$U79="MEDIO",0,$U79="BAJO",0,$U79="SIN DAÑO",0),$B79="PC",_xlfn.IFS($U79="ALTO",0,$U79="MEDIO",0,$U79="BAJO",0,$U79="SIN DAÑO",0),$B79="C",_xlfn.IFS($U79="ALTO",0,$U79="MEDIO",0,$U79="BAJO",0,$U79="SIN DAÑO",0),$B79=0,0)</f>
        <v>0</v>
      </c>
      <c r="AW79" s="202" cm="1">
        <f t="array" ref="AW79">_xlfn.IFS($B79="B",_xlfn.IFS($U79="ALTO",102.06,$U79="MEDIO",59.42,$U79="BAJO",29.71,$U79="SIN DAÑO",0),$B79="P",_xlfn.IFS($U79="ALTO",0,$U79="MEDIO",0,$U79="BAJO",0,$U79="SIN DAÑO",0),$B79="PC",_xlfn.IFS($U79="ALTO",0,$U79="MEDIO",0,$U79="BAJO",0,$U79="SIN DAÑO",0),$B79="C",_xlfn.IFS($U79="ALTO",0,$U79="MEDIO",0,$U79="BAJO",0,$U79="SIN DAÑO",0),$B79=0,0)</f>
        <v>0</v>
      </c>
      <c r="AX79" s="202" cm="1">
        <f t="array" ref="AX79">_xlfn.IFS($B79="B",_xlfn.IFS($U79="ALTO",76.02,$U79="MEDIO",50.44,$U79="BAJO",50.44,$U79="SIN DAÑO",0),$B79="P",_xlfn.IFS($U79="ALTO",0,$U79="MEDIO",0,$U79="BAJO",0,$U79="SIN DAÑO",0),$B79="PC",_xlfn.IFS($U79="ALTO",130.45,$U79="MEDIO",96.36,$U79="BAJO",41.28,$U79="SIN DAÑO",0),$B79="C",_xlfn.IFS($U79="ALTO",0,$U79="MEDIO",0,$U79="BAJO",0,$U79="SIN DAÑO",0),$B79=0,0)</f>
        <v>0</v>
      </c>
      <c r="AY79" s="202" cm="1">
        <f t="array" ref="AY79">_xlfn.IFS($B79="B",_xlfn.IFS($U79="ALTO",93.93,$U79="MEDIO",50.73,$U79="BAJO",15.8,$U79="SIN DAÑO",0),$B79="P",_xlfn.IFS($U79="ALTO",0,$U79="MEDIO",0,$U79="BAJO",0,$U79="SIN DAÑO",0),$B79="PC",_xlfn.IFS($U79="ALTO",0,$U79="MEDIO",0,$U79="BAJO",0,$U79="SIN DAÑO",0),$B79="C",_xlfn.IFS($U79="ALTO",110.87,$U79="MEDIO",37.53,$U79="BAJO",19.77,$U79="SIN DAÑO",0),$B79=0,0)</f>
        <v>0</v>
      </c>
      <c r="AZ79" s="202" cm="1">
        <f t="array" ref="AZ79">_xlfn.IFS($B79="B",_xlfn.IFS($U79="ALTO",11.46,$U79="MEDIO",11.05,$U79="BAJO",7.14,$U79="SIN DAÑO",0),$B79="P",_xlfn.IFS($U79="ALTO",0,$U79="MEDIO",0,$U79="BAJO",0,$U79="SIN DAÑO",0),$B79="PC",_xlfn.IFS($U79="ALTO",0,$U79="MEDIO",0,$U79="BAJO",0,$U79="SIN DAÑO",0),$B79="C",_xlfn.IFS($U79="ALTO",0,$U79="MEDIO",0,$U79="BAJO",0,$U79="SIN DAÑO",0),$B79=0,0)</f>
        <v>0</v>
      </c>
      <c r="BA79" s="202" cm="1">
        <f t="array" ref="BA79">_xlfn.IFS($B79="B",_xlfn.IFS($U79="ALTO",105.02,$U79="MEDIO",42.88,$U79="BAJO",18.26,$U79="SIN DAÑO",0),$B79="P",_xlfn.IFS($U79="ALTO",37.27,$U79="MEDIO",32.15,$U79="BAJO",20.1,$U79="SIN DAÑO",0),$B79="PC",_xlfn.IFS($U79="ALTO",37.27,$U79="MEDIO",32.15,$U79="BAJO",20.1,$U79="SIN DAÑO",0),$B79="C",_xlfn.IFS($U79="ALTO",0,$U79="MEDIO",0,$U79="BAJO",0,$U79="SIN DAÑO",0),$B79=0,0)</f>
        <v>0</v>
      </c>
      <c r="BB79" s="202" cm="1">
        <f t="array" ref="BB79">_xlfn.IFS($B79="B",_xlfn.IFS($U79="ALTO",34.94,$U79="MEDIO",16.49,$U79="BAJO",10.36,$U79="SIN DAÑO",0),$B79="P",_xlfn.IFS($U79="ALTO",0,$U79="MEDIO",0,$U79="BAJO",0,$U79="SIN DAÑO",0),$B79="PC",_xlfn.IFS($U79="ALTO",0,$U79="MEDIO",0,$U79="BAJO",0,$U79="SIN DAÑO",0),$B79="C",_xlfn.IFS($U79="ALTO",0,$U79="MEDIO",0,$U79="BAJO",0,$U79="SIN DAÑO",0),$B79=0,0)</f>
        <v>0</v>
      </c>
      <c r="BC79" s="210"/>
      <c r="BD79" s="202">
        <f t="shared" si="13"/>
        <v>0</v>
      </c>
      <c r="BE79" s="202">
        <f t="shared" si="14"/>
        <v>0</v>
      </c>
      <c r="BF79" s="202">
        <f t="shared" si="15"/>
        <v>0</v>
      </c>
      <c r="BG79" s="202">
        <f t="shared" si="16"/>
        <v>0</v>
      </c>
      <c r="BH79" s="202">
        <f t="shared" si="17"/>
        <v>0</v>
      </c>
      <c r="BI79" s="202">
        <f t="shared" si="18"/>
        <v>0</v>
      </c>
      <c r="BJ79" s="202">
        <f t="shared" si="19"/>
        <v>0</v>
      </c>
      <c r="BK79" s="202">
        <f t="shared" si="20"/>
        <v>0</v>
      </c>
      <c r="BL79" s="211">
        <f t="shared" si="21"/>
        <v>0</v>
      </c>
      <c r="BN79" s="202">
        <f t="shared" si="22"/>
        <v>0</v>
      </c>
      <c r="BO79" s="202" cm="1">
        <f t="array" ref="BO79">_xlfn.IFS(B79="B",0,B79="P",BL79*O79,B79="PC",BL79*O79,B79="C",BL79*O79,B79=0,0)</f>
        <v>0</v>
      </c>
    </row>
    <row r="80" spans="1:67" ht="13.9" customHeight="1" x14ac:dyDescent="0.25">
      <c r="A80" s="5"/>
      <c r="B80" s="212"/>
      <c r="C80" s="212"/>
      <c r="D80" s="246"/>
      <c r="E80" s="246"/>
      <c r="F80" s="246"/>
      <c r="G80" s="246"/>
      <c r="H80" s="246"/>
      <c r="I80" s="254"/>
      <c r="J80" s="254"/>
      <c r="K80" s="254"/>
      <c r="L80" s="254"/>
      <c r="M80" s="254"/>
      <c r="N80" s="254"/>
      <c r="O80" s="265"/>
      <c r="P80" s="265"/>
      <c r="Q80" s="254"/>
      <c r="R80" s="254"/>
      <c r="S80" s="254"/>
      <c r="T80" s="254"/>
      <c r="U80" s="254"/>
      <c r="V80" s="254"/>
      <c r="W80" s="254"/>
      <c r="X80" s="254"/>
      <c r="Y80" s="254"/>
      <c r="Z80" s="254"/>
      <c r="AA80" s="254"/>
      <c r="AB80" s="254"/>
      <c r="AC80" s="254"/>
      <c r="AD80" s="254"/>
      <c r="AE80" s="254"/>
      <c r="AF80" s="254"/>
      <c r="AG80" s="254"/>
      <c r="AH80" s="254"/>
      <c r="AI80" s="254"/>
      <c r="AJ80" s="254"/>
      <c r="AK80" s="254"/>
      <c r="AL80" s="254"/>
      <c r="AM80" s="255">
        <f t="shared" si="12"/>
        <v>0</v>
      </c>
      <c r="AN80" s="255"/>
      <c r="AO80" s="255"/>
      <c r="AP80" s="54"/>
      <c r="AU80" s="202" cm="1">
        <f t="array" ref="AU80">_xlfn.IFS($B80="B",_xlfn.IFS($U80="ALTO",59.41,$U80="MEDIO",30.9,$U80="BAJO",15.49,$U80="SIN DAÑO",0),$B80="P",_xlfn.IFS($U80="ALTO",0,$U80="MEDIO",0,$U80="BAJO",0,$U80="SIN DAÑO",0),$B80="PC",_xlfn.IFS($U80="ALTO",0,$U80="MEDIO",0,$U80="BAJO",0,$U80="SIN DAÑO",0),$B80="C",_xlfn.IFS($U80="ALTO",0,$U80="MEDIO",0,$U80="BAJO",0,$U80="SIN DAÑO",0),$B80=0,0)</f>
        <v>0</v>
      </c>
      <c r="AV80" s="202" cm="1">
        <f t="array" ref="AV80">_xlfn.IFS($B80="B",_xlfn.IFS($U80="ALTO",59.1,$U80="MEDIO",30.78,$U80="BAJO",15.39,$U80="SIN DAÑO",0),$B80="P",_xlfn.IFS($U80="ALTO",0,$U80="MEDIO",0,$U80="BAJO",0,$U80="SIN DAÑO",0),$B80="PC",_xlfn.IFS($U80="ALTO",0,$U80="MEDIO",0,$U80="BAJO",0,$U80="SIN DAÑO",0),$B80="C",_xlfn.IFS($U80="ALTO",0,$U80="MEDIO",0,$U80="BAJO",0,$U80="SIN DAÑO",0),$B80=0,0)</f>
        <v>0</v>
      </c>
      <c r="AW80" s="202" cm="1">
        <f t="array" ref="AW80">_xlfn.IFS($B80="B",_xlfn.IFS($U80="ALTO",102.06,$U80="MEDIO",59.42,$U80="BAJO",29.71,$U80="SIN DAÑO",0),$B80="P",_xlfn.IFS($U80="ALTO",0,$U80="MEDIO",0,$U80="BAJO",0,$U80="SIN DAÑO",0),$B80="PC",_xlfn.IFS($U80="ALTO",0,$U80="MEDIO",0,$U80="BAJO",0,$U80="SIN DAÑO",0),$B80="C",_xlfn.IFS($U80="ALTO",0,$U80="MEDIO",0,$U80="BAJO",0,$U80="SIN DAÑO",0),$B80=0,0)</f>
        <v>0</v>
      </c>
      <c r="AX80" s="202" cm="1">
        <f t="array" ref="AX80">_xlfn.IFS($B80="B",_xlfn.IFS($U80="ALTO",76.02,$U80="MEDIO",50.44,$U80="BAJO",50.44,$U80="SIN DAÑO",0),$B80="P",_xlfn.IFS($U80="ALTO",0,$U80="MEDIO",0,$U80="BAJO",0,$U80="SIN DAÑO",0),$B80="PC",_xlfn.IFS($U80="ALTO",130.45,$U80="MEDIO",96.36,$U80="BAJO",41.28,$U80="SIN DAÑO",0),$B80="C",_xlfn.IFS($U80="ALTO",0,$U80="MEDIO",0,$U80="BAJO",0,$U80="SIN DAÑO",0),$B80=0,0)</f>
        <v>0</v>
      </c>
      <c r="AY80" s="202" cm="1">
        <f t="array" ref="AY80">_xlfn.IFS($B80="B",_xlfn.IFS($U80="ALTO",93.93,$U80="MEDIO",50.73,$U80="BAJO",15.8,$U80="SIN DAÑO",0),$B80="P",_xlfn.IFS($U80="ALTO",0,$U80="MEDIO",0,$U80="BAJO",0,$U80="SIN DAÑO",0),$B80="PC",_xlfn.IFS($U80="ALTO",0,$U80="MEDIO",0,$U80="BAJO",0,$U80="SIN DAÑO",0),$B80="C",_xlfn.IFS($U80="ALTO",110.87,$U80="MEDIO",37.53,$U80="BAJO",19.77,$U80="SIN DAÑO",0),$B80=0,0)</f>
        <v>0</v>
      </c>
      <c r="AZ80" s="202" cm="1">
        <f t="array" ref="AZ80">_xlfn.IFS($B80="B",_xlfn.IFS($U80="ALTO",11.46,$U80="MEDIO",11.05,$U80="BAJO",7.14,$U80="SIN DAÑO",0),$B80="P",_xlfn.IFS($U80="ALTO",0,$U80="MEDIO",0,$U80="BAJO",0,$U80="SIN DAÑO",0),$B80="PC",_xlfn.IFS($U80="ALTO",0,$U80="MEDIO",0,$U80="BAJO",0,$U80="SIN DAÑO",0),$B80="C",_xlfn.IFS($U80="ALTO",0,$U80="MEDIO",0,$U80="BAJO",0,$U80="SIN DAÑO",0),$B80=0,0)</f>
        <v>0</v>
      </c>
      <c r="BA80" s="202" cm="1">
        <f t="array" ref="BA80">_xlfn.IFS($B80="B",_xlfn.IFS($U80="ALTO",105.02,$U80="MEDIO",42.88,$U80="BAJO",18.26,$U80="SIN DAÑO",0),$B80="P",_xlfn.IFS($U80="ALTO",37.27,$U80="MEDIO",32.15,$U80="BAJO",20.1,$U80="SIN DAÑO",0),$B80="PC",_xlfn.IFS($U80="ALTO",37.27,$U80="MEDIO",32.15,$U80="BAJO",20.1,$U80="SIN DAÑO",0),$B80="C",_xlfn.IFS($U80="ALTO",0,$U80="MEDIO",0,$U80="BAJO",0,$U80="SIN DAÑO",0),$B80=0,0)</f>
        <v>0</v>
      </c>
      <c r="BB80" s="202" cm="1">
        <f t="array" ref="BB80">_xlfn.IFS($B80="B",_xlfn.IFS($U80="ALTO",34.94,$U80="MEDIO",16.49,$U80="BAJO",10.36,$U80="SIN DAÑO",0),$B80="P",_xlfn.IFS($U80="ALTO",0,$U80="MEDIO",0,$U80="BAJO",0,$U80="SIN DAÑO",0),$B80="PC",_xlfn.IFS($U80="ALTO",0,$U80="MEDIO",0,$U80="BAJO",0,$U80="SIN DAÑO",0),$B80="C",_xlfn.IFS($U80="ALTO",0,$U80="MEDIO",0,$U80="BAJO",0,$U80="SIN DAÑO",0),$B80=0,0)</f>
        <v>0</v>
      </c>
      <c r="BC80" s="210"/>
      <c r="BD80" s="202">
        <f t="shared" si="13"/>
        <v>0</v>
      </c>
      <c r="BE80" s="202">
        <f t="shared" si="14"/>
        <v>0</v>
      </c>
      <c r="BF80" s="202">
        <f t="shared" si="15"/>
        <v>0</v>
      </c>
      <c r="BG80" s="202">
        <f t="shared" si="16"/>
        <v>0</v>
      </c>
      <c r="BH80" s="202">
        <f t="shared" si="17"/>
        <v>0</v>
      </c>
      <c r="BI80" s="202">
        <f t="shared" si="18"/>
        <v>0</v>
      </c>
      <c r="BJ80" s="202">
        <f t="shared" si="19"/>
        <v>0</v>
      </c>
      <c r="BK80" s="202">
        <f t="shared" si="20"/>
        <v>0</v>
      </c>
      <c r="BL80" s="211">
        <f t="shared" si="21"/>
        <v>0</v>
      </c>
      <c r="BN80" s="202">
        <f t="shared" si="22"/>
        <v>0</v>
      </c>
      <c r="BO80" s="202" cm="1">
        <f t="array" ref="BO80">_xlfn.IFS(B80="B",0,B80="P",BL80*O80,B80="PC",BL80*O80,B80="C",BL80*O80,B80=0,0)</f>
        <v>0</v>
      </c>
    </row>
    <row r="81" spans="1:67" ht="13.9" customHeight="1" x14ac:dyDescent="0.25">
      <c r="A81" s="5"/>
      <c r="B81" s="212"/>
      <c r="C81" s="212"/>
      <c r="D81" s="246"/>
      <c r="E81" s="246"/>
      <c r="F81" s="246"/>
      <c r="G81" s="246"/>
      <c r="H81" s="246"/>
      <c r="I81" s="254"/>
      <c r="J81" s="254"/>
      <c r="K81" s="254"/>
      <c r="L81" s="254"/>
      <c r="M81" s="254"/>
      <c r="N81" s="254"/>
      <c r="O81" s="265"/>
      <c r="P81" s="265"/>
      <c r="Q81" s="254"/>
      <c r="R81" s="254"/>
      <c r="S81" s="254"/>
      <c r="T81" s="254"/>
      <c r="U81" s="254"/>
      <c r="V81" s="254"/>
      <c r="W81" s="254"/>
      <c r="X81" s="254"/>
      <c r="Y81" s="254"/>
      <c r="Z81" s="254"/>
      <c r="AA81" s="254"/>
      <c r="AB81" s="254"/>
      <c r="AC81" s="254"/>
      <c r="AD81" s="254"/>
      <c r="AE81" s="254"/>
      <c r="AF81" s="254"/>
      <c r="AG81" s="254"/>
      <c r="AH81" s="254"/>
      <c r="AI81" s="254"/>
      <c r="AJ81" s="254"/>
      <c r="AK81" s="254"/>
      <c r="AL81" s="254"/>
      <c r="AM81" s="255">
        <f t="shared" si="12"/>
        <v>0</v>
      </c>
      <c r="AN81" s="255"/>
      <c r="AO81" s="255"/>
      <c r="AP81" s="54"/>
      <c r="AU81" s="202" cm="1">
        <f t="array" ref="AU81">_xlfn.IFS($B81="B",_xlfn.IFS($U81="ALTO",59.41,$U81="MEDIO",30.9,$U81="BAJO",15.49,$U81="SIN DAÑO",0),$B81="P",_xlfn.IFS($U81="ALTO",0,$U81="MEDIO",0,$U81="BAJO",0,$U81="SIN DAÑO",0),$B81="PC",_xlfn.IFS($U81="ALTO",0,$U81="MEDIO",0,$U81="BAJO",0,$U81="SIN DAÑO",0),$B81="C",_xlfn.IFS($U81="ALTO",0,$U81="MEDIO",0,$U81="BAJO",0,$U81="SIN DAÑO",0),$B81=0,0)</f>
        <v>0</v>
      </c>
      <c r="AV81" s="202" cm="1">
        <f t="array" ref="AV81">_xlfn.IFS($B81="B",_xlfn.IFS($U81="ALTO",59.1,$U81="MEDIO",30.78,$U81="BAJO",15.39,$U81="SIN DAÑO",0),$B81="P",_xlfn.IFS($U81="ALTO",0,$U81="MEDIO",0,$U81="BAJO",0,$U81="SIN DAÑO",0),$B81="PC",_xlfn.IFS($U81="ALTO",0,$U81="MEDIO",0,$U81="BAJO",0,$U81="SIN DAÑO",0),$B81="C",_xlfn.IFS($U81="ALTO",0,$U81="MEDIO",0,$U81="BAJO",0,$U81="SIN DAÑO",0),$B81=0,0)</f>
        <v>0</v>
      </c>
      <c r="AW81" s="202" cm="1">
        <f t="array" ref="AW81">_xlfn.IFS($B81="B",_xlfn.IFS($U81="ALTO",102.06,$U81="MEDIO",59.42,$U81="BAJO",29.71,$U81="SIN DAÑO",0),$B81="P",_xlfn.IFS($U81="ALTO",0,$U81="MEDIO",0,$U81="BAJO",0,$U81="SIN DAÑO",0),$B81="PC",_xlfn.IFS($U81="ALTO",0,$U81="MEDIO",0,$U81="BAJO",0,$U81="SIN DAÑO",0),$B81="C",_xlfn.IFS($U81="ALTO",0,$U81="MEDIO",0,$U81="BAJO",0,$U81="SIN DAÑO",0),$B81=0,0)</f>
        <v>0</v>
      </c>
      <c r="AX81" s="202" cm="1">
        <f t="array" ref="AX81">_xlfn.IFS($B81="B",_xlfn.IFS($U81="ALTO",76.02,$U81="MEDIO",50.44,$U81="BAJO",50.44,$U81="SIN DAÑO",0),$B81="P",_xlfn.IFS($U81="ALTO",0,$U81="MEDIO",0,$U81="BAJO",0,$U81="SIN DAÑO",0),$B81="PC",_xlfn.IFS($U81="ALTO",130.45,$U81="MEDIO",96.36,$U81="BAJO",41.28,$U81="SIN DAÑO",0),$B81="C",_xlfn.IFS($U81="ALTO",0,$U81="MEDIO",0,$U81="BAJO",0,$U81="SIN DAÑO",0),$B81=0,0)</f>
        <v>0</v>
      </c>
      <c r="AY81" s="202" cm="1">
        <f t="array" ref="AY81">_xlfn.IFS($B81="B",_xlfn.IFS($U81="ALTO",93.93,$U81="MEDIO",50.73,$U81="BAJO",15.8,$U81="SIN DAÑO",0),$B81="P",_xlfn.IFS($U81="ALTO",0,$U81="MEDIO",0,$U81="BAJO",0,$U81="SIN DAÑO",0),$B81="PC",_xlfn.IFS($U81="ALTO",0,$U81="MEDIO",0,$U81="BAJO",0,$U81="SIN DAÑO",0),$B81="C",_xlfn.IFS($U81="ALTO",110.87,$U81="MEDIO",37.53,$U81="BAJO",19.77,$U81="SIN DAÑO",0),$B81=0,0)</f>
        <v>0</v>
      </c>
      <c r="AZ81" s="202" cm="1">
        <f t="array" ref="AZ81">_xlfn.IFS($B81="B",_xlfn.IFS($U81="ALTO",11.46,$U81="MEDIO",11.05,$U81="BAJO",7.14,$U81="SIN DAÑO",0),$B81="P",_xlfn.IFS($U81="ALTO",0,$U81="MEDIO",0,$U81="BAJO",0,$U81="SIN DAÑO",0),$B81="PC",_xlfn.IFS($U81="ALTO",0,$U81="MEDIO",0,$U81="BAJO",0,$U81="SIN DAÑO",0),$B81="C",_xlfn.IFS($U81="ALTO",0,$U81="MEDIO",0,$U81="BAJO",0,$U81="SIN DAÑO",0),$B81=0,0)</f>
        <v>0</v>
      </c>
      <c r="BA81" s="202" cm="1">
        <f t="array" ref="BA81">_xlfn.IFS($B81="B",_xlfn.IFS($U81="ALTO",105.02,$U81="MEDIO",42.88,$U81="BAJO",18.26,$U81="SIN DAÑO",0),$B81="P",_xlfn.IFS($U81="ALTO",37.27,$U81="MEDIO",32.15,$U81="BAJO",20.1,$U81="SIN DAÑO",0),$B81="PC",_xlfn.IFS($U81="ALTO",37.27,$U81="MEDIO",32.15,$U81="BAJO",20.1,$U81="SIN DAÑO",0),$B81="C",_xlfn.IFS($U81="ALTO",0,$U81="MEDIO",0,$U81="BAJO",0,$U81="SIN DAÑO",0),$B81=0,0)</f>
        <v>0</v>
      </c>
      <c r="BB81" s="202" cm="1">
        <f t="array" ref="BB81">_xlfn.IFS($B81="B",_xlfn.IFS($U81="ALTO",34.94,$U81="MEDIO",16.49,$U81="BAJO",10.36,$U81="SIN DAÑO",0),$B81="P",_xlfn.IFS($U81="ALTO",0,$U81="MEDIO",0,$U81="BAJO",0,$U81="SIN DAÑO",0),$B81="PC",_xlfn.IFS($U81="ALTO",0,$U81="MEDIO",0,$U81="BAJO",0,$U81="SIN DAÑO",0),$B81="C",_xlfn.IFS($U81="ALTO",0,$U81="MEDIO",0,$U81="BAJO",0,$U81="SIN DAÑO",0),$B81=0,0)</f>
        <v>0</v>
      </c>
      <c r="BC81" s="210"/>
      <c r="BD81" s="202">
        <f t="shared" si="13"/>
        <v>0</v>
      </c>
      <c r="BE81" s="202">
        <f t="shared" si="14"/>
        <v>0</v>
      </c>
      <c r="BF81" s="202">
        <f t="shared" si="15"/>
        <v>0</v>
      </c>
      <c r="BG81" s="202">
        <f t="shared" si="16"/>
        <v>0</v>
      </c>
      <c r="BH81" s="202">
        <f t="shared" si="17"/>
        <v>0</v>
      </c>
      <c r="BI81" s="202">
        <f t="shared" si="18"/>
        <v>0</v>
      </c>
      <c r="BJ81" s="202">
        <f t="shared" si="19"/>
        <v>0</v>
      </c>
      <c r="BK81" s="202">
        <f t="shared" si="20"/>
        <v>0</v>
      </c>
      <c r="BL81" s="211">
        <f t="shared" si="21"/>
        <v>0</v>
      </c>
      <c r="BN81" s="202">
        <f t="shared" si="22"/>
        <v>0</v>
      </c>
      <c r="BO81" s="202" cm="1">
        <f t="array" ref="BO81">_xlfn.IFS(B81="B",0,B81="P",BL81*O81,B81="PC",BL81*O81,B81="C",BL81*O81,B81=0,0)</f>
        <v>0</v>
      </c>
    </row>
    <row r="82" spans="1:67" ht="13.9" customHeight="1" x14ac:dyDescent="0.25">
      <c r="A82" s="5"/>
      <c r="B82" s="212"/>
      <c r="C82" s="212"/>
      <c r="D82" s="246"/>
      <c r="E82" s="246"/>
      <c r="F82" s="246"/>
      <c r="G82" s="246"/>
      <c r="H82" s="246"/>
      <c r="I82" s="254"/>
      <c r="J82" s="254"/>
      <c r="K82" s="254"/>
      <c r="L82" s="254"/>
      <c r="M82" s="254"/>
      <c r="N82" s="254"/>
      <c r="O82" s="265"/>
      <c r="P82" s="265"/>
      <c r="Q82" s="254"/>
      <c r="R82" s="254"/>
      <c r="S82" s="254"/>
      <c r="T82" s="254"/>
      <c r="U82" s="254"/>
      <c r="V82" s="254"/>
      <c r="W82" s="254"/>
      <c r="X82" s="254"/>
      <c r="Y82" s="254"/>
      <c r="Z82" s="254"/>
      <c r="AA82" s="254"/>
      <c r="AB82" s="254"/>
      <c r="AC82" s="254"/>
      <c r="AD82" s="254"/>
      <c r="AE82" s="254"/>
      <c r="AF82" s="254"/>
      <c r="AG82" s="254"/>
      <c r="AH82" s="254"/>
      <c r="AI82" s="254"/>
      <c r="AJ82" s="254"/>
      <c r="AK82" s="254"/>
      <c r="AL82" s="254"/>
      <c r="AM82" s="255">
        <f t="shared" si="12"/>
        <v>0</v>
      </c>
      <c r="AN82" s="255"/>
      <c r="AO82" s="255"/>
      <c r="AP82" s="54"/>
      <c r="AU82" s="202" cm="1">
        <f t="array" ref="AU82">_xlfn.IFS($B82="B",_xlfn.IFS($U82="ALTO",59.41,$U82="MEDIO",30.9,$U82="BAJO",15.49,$U82="SIN DAÑO",0),$B82="P",_xlfn.IFS($U82="ALTO",0,$U82="MEDIO",0,$U82="BAJO",0,$U82="SIN DAÑO",0),$B82="PC",_xlfn.IFS($U82="ALTO",0,$U82="MEDIO",0,$U82="BAJO",0,$U82="SIN DAÑO",0),$B82="C",_xlfn.IFS($U82="ALTO",0,$U82="MEDIO",0,$U82="BAJO",0,$U82="SIN DAÑO",0),$B82=0,0)</f>
        <v>0</v>
      </c>
      <c r="AV82" s="202" cm="1">
        <f t="array" ref="AV82">_xlfn.IFS($B82="B",_xlfn.IFS($U82="ALTO",59.1,$U82="MEDIO",30.78,$U82="BAJO",15.39,$U82="SIN DAÑO",0),$B82="P",_xlfn.IFS($U82="ALTO",0,$U82="MEDIO",0,$U82="BAJO",0,$U82="SIN DAÑO",0),$B82="PC",_xlfn.IFS($U82="ALTO",0,$U82="MEDIO",0,$U82="BAJO",0,$U82="SIN DAÑO",0),$B82="C",_xlfn.IFS($U82="ALTO",0,$U82="MEDIO",0,$U82="BAJO",0,$U82="SIN DAÑO",0),$B82=0,0)</f>
        <v>0</v>
      </c>
      <c r="AW82" s="202" cm="1">
        <f t="array" ref="AW82">_xlfn.IFS($B82="B",_xlfn.IFS($U82="ALTO",102.06,$U82="MEDIO",59.42,$U82="BAJO",29.71,$U82="SIN DAÑO",0),$B82="P",_xlfn.IFS($U82="ALTO",0,$U82="MEDIO",0,$U82="BAJO",0,$U82="SIN DAÑO",0),$B82="PC",_xlfn.IFS($U82="ALTO",0,$U82="MEDIO",0,$U82="BAJO",0,$U82="SIN DAÑO",0),$B82="C",_xlfn.IFS($U82="ALTO",0,$U82="MEDIO",0,$U82="BAJO",0,$U82="SIN DAÑO",0),$B82=0,0)</f>
        <v>0</v>
      </c>
      <c r="AX82" s="202" cm="1">
        <f t="array" ref="AX82">_xlfn.IFS($B82="B",_xlfn.IFS($U82="ALTO",76.02,$U82="MEDIO",50.44,$U82="BAJO",50.44,$U82="SIN DAÑO",0),$B82="P",_xlfn.IFS($U82="ALTO",0,$U82="MEDIO",0,$U82="BAJO",0,$U82="SIN DAÑO",0),$B82="PC",_xlfn.IFS($U82="ALTO",130.45,$U82="MEDIO",96.36,$U82="BAJO",41.28,$U82="SIN DAÑO",0),$B82="C",_xlfn.IFS($U82="ALTO",0,$U82="MEDIO",0,$U82="BAJO",0,$U82="SIN DAÑO",0),$B82=0,0)</f>
        <v>0</v>
      </c>
      <c r="AY82" s="202" cm="1">
        <f t="array" ref="AY82">_xlfn.IFS($B82="B",_xlfn.IFS($U82="ALTO",93.93,$U82="MEDIO",50.73,$U82="BAJO",15.8,$U82="SIN DAÑO",0),$B82="P",_xlfn.IFS($U82="ALTO",0,$U82="MEDIO",0,$U82="BAJO",0,$U82="SIN DAÑO",0),$B82="PC",_xlfn.IFS($U82="ALTO",0,$U82="MEDIO",0,$U82="BAJO",0,$U82="SIN DAÑO",0),$B82="C",_xlfn.IFS($U82="ALTO",110.87,$U82="MEDIO",37.53,$U82="BAJO",19.77,$U82="SIN DAÑO",0),$B82=0,0)</f>
        <v>0</v>
      </c>
      <c r="AZ82" s="202" cm="1">
        <f t="array" ref="AZ82">_xlfn.IFS($B82="B",_xlfn.IFS($U82="ALTO",11.46,$U82="MEDIO",11.05,$U82="BAJO",7.14,$U82="SIN DAÑO",0),$B82="P",_xlfn.IFS($U82="ALTO",0,$U82="MEDIO",0,$U82="BAJO",0,$U82="SIN DAÑO",0),$B82="PC",_xlfn.IFS($U82="ALTO",0,$U82="MEDIO",0,$U82="BAJO",0,$U82="SIN DAÑO",0),$B82="C",_xlfn.IFS($U82="ALTO",0,$U82="MEDIO",0,$U82="BAJO",0,$U82="SIN DAÑO",0),$B82=0,0)</f>
        <v>0</v>
      </c>
      <c r="BA82" s="202" cm="1">
        <f t="array" ref="BA82">_xlfn.IFS($B82="B",_xlfn.IFS($U82="ALTO",105.02,$U82="MEDIO",42.88,$U82="BAJO",18.26,$U82="SIN DAÑO",0),$B82="P",_xlfn.IFS($U82="ALTO",37.27,$U82="MEDIO",32.15,$U82="BAJO",20.1,$U82="SIN DAÑO",0),$B82="PC",_xlfn.IFS($U82="ALTO",37.27,$U82="MEDIO",32.15,$U82="BAJO",20.1,$U82="SIN DAÑO",0),$B82="C",_xlfn.IFS($U82="ALTO",0,$U82="MEDIO",0,$U82="BAJO",0,$U82="SIN DAÑO",0),$B82=0,0)</f>
        <v>0</v>
      </c>
      <c r="BB82" s="202" cm="1">
        <f t="array" ref="BB82">_xlfn.IFS($B82="B",_xlfn.IFS($U82="ALTO",34.94,$U82="MEDIO",16.49,$U82="BAJO",10.36,$U82="SIN DAÑO",0),$B82="P",_xlfn.IFS($U82="ALTO",0,$U82="MEDIO",0,$U82="BAJO",0,$U82="SIN DAÑO",0),$B82="PC",_xlfn.IFS($U82="ALTO",0,$U82="MEDIO",0,$U82="BAJO",0,$U82="SIN DAÑO",0),$B82="C",_xlfn.IFS($U82="ALTO",0,$U82="MEDIO",0,$U82="BAJO",0,$U82="SIN DAÑO",0),$B82=0,0)</f>
        <v>0</v>
      </c>
      <c r="BC82" s="210"/>
      <c r="BD82" s="202">
        <f t="shared" si="13"/>
        <v>0</v>
      </c>
      <c r="BE82" s="202">
        <f t="shared" si="14"/>
        <v>0</v>
      </c>
      <c r="BF82" s="202">
        <f t="shared" si="15"/>
        <v>0</v>
      </c>
      <c r="BG82" s="202">
        <f t="shared" si="16"/>
        <v>0</v>
      </c>
      <c r="BH82" s="202">
        <f t="shared" si="17"/>
        <v>0</v>
      </c>
      <c r="BI82" s="202">
        <f t="shared" si="18"/>
        <v>0</v>
      </c>
      <c r="BJ82" s="202">
        <f t="shared" si="19"/>
        <v>0</v>
      </c>
      <c r="BK82" s="202">
        <f t="shared" si="20"/>
        <v>0</v>
      </c>
      <c r="BL82" s="211">
        <f t="shared" si="21"/>
        <v>0</v>
      </c>
      <c r="BN82" s="202">
        <f t="shared" si="22"/>
        <v>0</v>
      </c>
      <c r="BO82" s="202" cm="1">
        <f t="array" ref="BO82">_xlfn.IFS(B82="B",0,B82="P",BL82*O82,B82="PC",BL82*O82,B82="C",BL82*O82,B82=0,0)</f>
        <v>0</v>
      </c>
    </row>
    <row r="83" spans="1:67" ht="13.9" customHeight="1" x14ac:dyDescent="0.25">
      <c r="A83" s="5"/>
      <c r="B83" s="212"/>
      <c r="C83" s="212"/>
      <c r="D83" s="246"/>
      <c r="E83" s="246"/>
      <c r="F83" s="246"/>
      <c r="G83" s="246"/>
      <c r="H83" s="246"/>
      <c r="I83" s="254"/>
      <c r="J83" s="254"/>
      <c r="K83" s="254"/>
      <c r="L83" s="254"/>
      <c r="M83" s="254"/>
      <c r="N83" s="254"/>
      <c r="O83" s="265"/>
      <c r="P83" s="265"/>
      <c r="Q83" s="254"/>
      <c r="R83" s="254"/>
      <c r="S83" s="254"/>
      <c r="T83" s="254"/>
      <c r="U83" s="254"/>
      <c r="V83" s="254"/>
      <c r="W83" s="254"/>
      <c r="X83" s="254"/>
      <c r="Y83" s="254"/>
      <c r="Z83" s="254"/>
      <c r="AA83" s="254"/>
      <c r="AB83" s="254"/>
      <c r="AC83" s="254"/>
      <c r="AD83" s="254"/>
      <c r="AE83" s="254"/>
      <c r="AF83" s="254"/>
      <c r="AG83" s="254"/>
      <c r="AH83" s="254"/>
      <c r="AI83" s="254"/>
      <c r="AJ83" s="254"/>
      <c r="AK83" s="254"/>
      <c r="AL83" s="254"/>
      <c r="AM83" s="255">
        <f t="shared" si="12"/>
        <v>0</v>
      </c>
      <c r="AN83" s="255"/>
      <c r="AO83" s="255"/>
      <c r="AP83" s="54"/>
      <c r="AU83" s="202" cm="1">
        <f t="array" ref="AU83">_xlfn.IFS($B83="B",_xlfn.IFS($U83="ALTO",59.41,$U83="MEDIO",30.9,$U83="BAJO",15.49,$U83="SIN DAÑO",0),$B83="P",_xlfn.IFS($U83="ALTO",0,$U83="MEDIO",0,$U83="BAJO",0,$U83="SIN DAÑO",0),$B83="PC",_xlfn.IFS($U83="ALTO",0,$U83="MEDIO",0,$U83="BAJO",0,$U83="SIN DAÑO",0),$B83="C",_xlfn.IFS($U83="ALTO",0,$U83="MEDIO",0,$U83="BAJO",0,$U83="SIN DAÑO",0),$B83=0,0)</f>
        <v>0</v>
      </c>
      <c r="AV83" s="202" cm="1">
        <f t="array" ref="AV83">_xlfn.IFS($B83="B",_xlfn.IFS($U83="ALTO",59.1,$U83="MEDIO",30.78,$U83="BAJO",15.39,$U83="SIN DAÑO",0),$B83="P",_xlfn.IFS($U83="ALTO",0,$U83="MEDIO",0,$U83="BAJO",0,$U83="SIN DAÑO",0),$B83="PC",_xlfn.IFS($U83="ALTO",0,$U83="MEDIO",0,$U83="BAJO",0,$U83="SIN DAÑO",0),$B83="C",_xlfn.IFS($U83="ALTO",0,$U83="MEDIO",0,$U83="BAJO",0,$U83="SIN DAÑO",0),$B83=0,0)</f>
        <v>0</v>
      </c>
      <c r="AW83" s="202" cm="1">
        <f t="array" ref="AW83">_xlfn.IFS($B83="B",_xlfn.IFS($U83="ALTO",102.06,$U83="MEDIO",59.42,$U83="BAJO",29.71,$U83="SIN DAÑO",0),$B83="P",_xlfn.IFS($U83="ALTO",0,$U83="MEDIO",0,$U83="BAJO",0,$U83="SIN DAÑO",0),$B83="PC",_xlfn.IFS($U83="ALTO",0,$U83="MEDIO",0,$U83="BAJO",0,$U83="SIN DAÑO",0),$B83="C",_xlfn.IFS($U83="ALTO",0,$U83="MEDIO",0,$U83="BAJO",0,$U83="SIN DAÑO",0),$B83=0,0)</f>
        <v>0</v>
      </c>
      <c r="AX83" s="202" cm="1">
        <f t="array" ref="AX83">_xlfn.IFS($B83="B",_xlfn.IFS($U83="ALTO",76.02,$U83="MEDIO",50.44,$U83="BAJO",50.44,$U83="SIN DAÑO",0),$B83="P",_xlfn.IFS($U83="ALTO",0,$U83="MEDIO",0,$U83="BAJO",0,$U83="SIN DAÑO",0),$B83="PC",_xlfn.IFS($U83="ALTO",130.45,$U83="MEDIO",96.36,$U83="BAJO",41.28,$U83="SIN DAÑO",0),$B83="C",_xlfn.IFS($U83="ALTO",0,$U83="MEDIO",0,$U83="BAJO",0,$U83="SIN DAÑO",0),$B83=0,0)</f>
        <v>0</v>
      </c>
      <c r="AY83" s="202" cm="1">
        <f t="array" ref="AY83">_xlfn.IFS($B83="B",_xlfn.IFS($U83="ALTO",93.93,$U83="MEDIO",50.73,$U83="BAJO",15.8,$U83="SIN DAÑO",0),$B83="P",_xlfn.IFS($U83="ALTO",0,$U83="MEDIO",0,$U83="BAJO",0,$U83="SIN DAÑO",0),$B83="PC",_xlfn.IFS($U83="ALTO",0,$U83="MEDIO",0,$U83="BAJO",0,$U83="SIN DAÑO",0),$B83="C",_xlfn.IFS($U83="ALTO",110.87,$U83="MEDIO",37.53,$U83="BAJO",19.77,$U83="SIN DAÑO",0),$B83=0,0)</f>
        <v>0</v>
      </c>
      <c r="AZ83" s="202" cm="1">
        <f t="array" ref="AZ83">_xlfn.IFS($B83="B",_xlfn.IFS($U83="ALTO",11.46,$U83="MEDIO",11.05,$U83="BAJO",7.14,$U83="SIN DAÑO",0),$B83="P",_xlfn.IFS($U83="ALTO",0,$U83="MEDIO",0,$U83="BAJO",0,$U83="SIN DAÑO",0),$B83="PC",_xlfn.IFS($U83="ALTO",0,$U83="MEDIO",0,$U83="BAJO",0,$U83="SIN DAÑO",0),$B83="C",_xlfn.IFS($U83="ALTO",0,$U83="MEDIO",0,$U83="BAJO",0,$U83="SIN DAÑO",0),$B83=0,0)</f>
        <v>0</v>
      </c>
      <c r="BA83" s="202" cm="1">
        <f t="array" ref="BA83">_xlfn.IFS($B83="B",_xlfn.IFS($U83="ALTO",105.02,$U83="MEDIO",42.88,$U83="BAJO",18.26,$U83="SIN DAÑO",0),$B83="P",_xlfn.IFS($U83="ALTO",37.27,$U83="MEDIO",32.15,$U83="BAJO",20.1,$U83="SIN DAÑO",0),$B83="PC",_xlfn.IFS($U83="ALTO",37.27,$U83="MEDIO",32.15,$U83="BAJO",20.1,$U83="SIN DAÑO",0),$B83="C",_xlfn.IFS($U83="ALTO",0,$U83="MEDIO",0,$U83="BAJO",0,$U83="SIN DAÑO",0),$B83=0,0)</f>
        <v>0</v>
      </c>
      <c r="BB83" s="202" cm="1">
        <f t="array" ref="BB83">_xlfn.IFS($B83="B",_xlfn.IFS($U83="ALTO",34.94,$U83="MEDIO",16.49,$U83="BAJO",10.36,$U83="SIN DAÑO",0),$B83="P",_xlfn.IFS($U83="ALTO",0,$U83="MEDIO",0,$U83="BAJO",0,$U83="SIN DAÑO",0),$B83="PC",_xlfn.IFS($U83="ALTO",0,$U83="MEDIO",0,$U83="BAJO",0,$U83="SIN DAÑO",0),$B83="C",_xlfn.IFS($U83="ALTO",0,$U83="MEDIO",0,$U83="BAJO",0,$U83="SIN DAÑO",0),$B83=0,0)</f>
        <v>0</v>
      </c>
      <c r="BC83" s="210"/>
      <c r="BD83" s="202">
        <f t="shared" si="13"/>
        <v>0</v>
      </c>
      <c r="BE83" s="202">
        <f t="shared" si="14"/>
        <v>0</v>
      </c>
      <c r="BF83" s="202">
        <f t="shared" si="15"/>
        <v>0</v>
      </c>
      <c r="BG83" s="202">
        <f t="shared" si="16"/>
        <v>0</v>
      </c>
      <c r="BH83" s="202">
        <f t="shared" si="17"/>
        <v>0</v>
      </c>
      <c r="BI83" s="202">
        <f t="shared" si="18"/>
        <v>0</v>
      </c>
      <c r="BJ83" s="202">
        <f t="shared" si="19"/>
        <v>0</v>
      </c>
      <c r="BK83" s="202">
        <f t="shared" si="20"/>
        <v>0</v>
      </c>
      <c r="BL83" s="211">
        <f t="shared" si="21"/>
        <v>0</v>
      </c>
      <c r="BN83" s="202">
        <f t="shared" si="22"/>
        <v>0</v>
      </c>
      <c r="BO83" s="202" cm="1">
        <f t="array" ref="BO83">_xlfn.IFS(B83="B",0,B83="P",BL83*O83,B83="PC",BL83*O83,B83="C",BL83*O83,B83=0,0)</f>
        <v>0</v>
      </c>
    </row>
    <row r="84" spans="1:67" ht="13.9" customHeight="1" x14ac:dyDescent="0.25">
      <c r="A84" s="5"/>
      <c r="B84" s="212"/>
      <c r="C84" s="212"/>
      <c r="D84" s="246"/>
      <c r="E84" s="246"/>
      <c r="F84" s="246"/>
      <c r="G84" s="246"/>
      <c r="H84" s="246"/>
      <c r="I84" s="254"/>
      <c r="J84" s="254"/>
      <c r="K84" s="254"/>
      <c r="L84" s="254"/>
      <c r="M84" s="254"/>
      <c r="N84" s="254"/>
      <c r="O84" s="265"/>
      <c r="P84" s="265"/>
      <c r="Q84" s="254"/>
      <c r="R84" s="254"/>
      <c r="S84" s="254"/>
      <c r="T84" s="254"/>
      <c r="U84" s="254"/>
      <c r="V84" s="254"/>
      <c r="W84" s="254"/>
      <c r="X84" s="254"/>
      <c r="Y84" s="254"/>
      <c r="Z84" s="254"/>
      <c r="AA84" s="254"/>
      <c r="AB84" s="254"/>
      <c r="AC84" s="254"/>
      <c r="AD84" s="254"/>
      <c r="AE84" s="254"/>
      <c r="AF84" s="254"/>
      <c r="AG84" s="254"/>
      <c r="AH84" s="254"/>
      <c r="AI84" s="254"/>
      <c r="AJ84" s="254"/>
      <c r="AK84" s="254"/>
      <c r="AL84" s="254"/>
      <c r="AM84" s="255">
        <f t="shared" si="12"/>
        <v>0</v>
      </c>
      <c r="AN84" s="255"/>
      <c r="AO84" s="255"/>
      <c r="AP84" s="54"/>
      <c r="AU84" s="202" cm="1">
        <f t="array" ref="AU84">_xlfn.IFS($B84="B",_xlfn.IFS($U84="ALTO",59.41,$U84="MEDIO",30.9,$U84="BAJO",15.49,$U84="SIN DAÑO",0),$B84="P",_xlfn.IFS($U84="ALTO",0,$U84="MEDIO",0,$U84="BAJO",0,$U84="SIN DAÑO",0),$B84="PC",_xlfn.IFS($U84="ALTO",0,$U84="MEDIO",0,$U84="BAJO",0,$U84="SIN DAÑO",0),$B84="C",_xlfn.IFS($U84="ALTO",0,$U84="MEDIO",0,$U84="BAJO",0,$U84="SIN DAÑO",0),$B84=0,0)</f>
        <v>0</v>
      </c>
      <c r="AV84" s="202" cm="1">
        <f t="array" ref="AV84">_xlfn.IFS($B84="B",_xlfn.IFS($U84="ALTO",59.1,$U84="MEDIO",30.78,$U84="BAJO",15.39,$U84="SIN DAÑO",0),$B84="P",_xlfn.IFS($U84="ALTO",0,$U84="MEDIO",0,$U84="BAJO",0,$U84="SIN DAÑO",0),$B84="PC",_xlfn.IFS($U84="ALTO",0,$U84="MEDIO",0,$U84="BAJO",0,$U84="SIN DAÑO",0),$B84="C",_xlfn.IFS($U84="ALTO",0,$U84="MEDIO",0,$U84="BAJO",0,$U84="SIN DAÑO",0),$B84=0,0)</f>
        <v>0</v>
      </c>
      <c r="AW84" s="202" cm="1">
        <f t="array" ref="AW84">_xlfn.IFS($B84="B",_xlfn.IFS($U84="ALTO",102.06,$U84="MEDIO",59.42,$U84="BAJO",29.71,$U84="SIN DAÑO",0),$B84="P",_xlfn.IFS($U84="ALTO",0,$U84="MEDIO",0,$U84="BAJO",0,$U84="SIN DAÑO",0),$B84="PC",_xlfn.IFS($U84="ALTO",0,$U84="MEDIO",0,$U84="BAJO",0,$U84="SIN DAÑO",0),$B84="C",_xlfn.IFS($U84="ALTO",0,$U84="MEDIO",0,$U84="BAJO",0,$U84="SIN DAÑO",0),$B84=0,0)</f>
        <v>0</v>
      </c>
      <c r="AX84" s="202" cm="1">
        <f t="array" ref="AX84">_xlfn.IFS($B84="B",_xlfn.IFS($U84="ALTO",76.02,$U84="MEDIO",50.44,$U84="BAJO",50.44,$U84="SIN DAÑO",0),$B84="P",_xlfn.IFS($U84="ALTO",0,$U84="MEDIO",0,$U84="BAJO",0,$U84="SIN DAÑO",0),$B84="PC",_xlfn.IFS($U84="ALTO",130.45,$U84="MEDIO",96.36,$U84="BAJO",41.28,$U84="SIN DAÑO",0),$B84="C",_xlfn.IFS($U84="ALTO",0,$U84="MEDIO",0,$U84="BAJO",0,$U84="SIN DAÑO",0),$B84=0,0)</f>
        <v>0</v>
      </c>
      <c r="AY84" s="202" cm="1">
        <f t="array" ref="AY84">_xlfn.IFS($B84="B",_xlfn.IFS($U84="ALTO",93.93,$U84="MEDIO",50.73,$U84="BAJO",15.8,$U84="SIN DAÑO",0),$B84="P",_xlfn.IFS($U84="ALTO",0,$U84="MEDIO",0,$U84="BAJO",0,$U84="SIN DAÑO",0),$B84="PC",_xlfn.IFS($U84="ALTO",0,$U84="MEDIO",0,$U84="BAJO",0,$U84="SIN DAÑO",0),$B84="C",_xlfn.IFS($U84="ALTO",110.87,$U84="MEDIO",37.53,$U84="BAJO",19.77,$U84="SIN DAÑO",0),$B84=0,0)</f>
        <v>0</v>
      </c>
      <c r="AZ84" s="202" cm="1">
        <f t="array" ref="AZ84">_xlfn.IFS($B84="B",_xlfn.IFS($U84="ALTO",11.46,$U84="MEDIO",11.05,$U84="BAJO",7.14,$U84="SIN DAÑO",0),$B84="P",_xlfn.IFS($U84="ALTO",0,$U84="MEDIO",0,$U84="BAJO",0,$U84="SIN DAÑO",0),$B84="PC",_xlfn.IFS($U84="ALTO",0,$U84="MEDIO",0,$U84="BAJO",0,$U84="SIN DAÑO",0),$B84="C",_xlfn.IFS($U84="ALTO",0,$U84="MEDIO",0,$U84="BAJO",0,$U84="SIN DAÑO",0),$B84=0,0)</f>
        <v>0</v>
      </c>
      <c r="BA84" s="202" cm="1">
        <f t="array" ref="BA84">_xlfn.IFS($B84="B",_xlfn.IFS($U84="ALTO",105.02,$U84="MEDIO",42.88,$U84="BAJO",18.26,$U84="SIN DAÑO",0),$B84="P",_xlfn.IFS($U84="ALTO",37.27,$U84="MEDIO",32.15,$U84="BAJO",20.1,$U84="SIN DAÑO",0),$B84="PC",_xlfn.IFS($U84="ALTO",37.27,$U84="MEDIO",32.15,$U84="BAJO",20.1,$U84="SIN DAÑO",0),$B84="C",_xlfn.IFS($U84="ALTO",0,$U84="MEDIO",0,$U84="BAJO",0,$U84="SIN DAÑO",0),$B84=0,0)</f>
        <v>0</v>
      </c>
      <c r="BB84" s="202" cm="1">
        <f t="array" ref="BB84">_xlfn.IFS($B84="B",_xlfn.IFS($U84="ALTO",34.94,$U84="MEDIO",16.49,$U84="BAJO",10.36,$U84="SIN DAÑO",0),$B84="P",_xlfn.IFS($U84="ALTO",0,$U84="MEDIO",0,$U84="BAJO",0,$U84="SIN DAÑO",0),$B84="PC",_xlfn.IFS($U84="ALTO",0,$U84="MEDIO",0,$U84="BAJO",0,$U84="SIN DAÑO",0),$B84="C",_xlfn.IFS($U84="ALTO",0,$U84="MEDIO",0,$U84="BAJO",0,$U84="SIN DAÑO",0),$B84=0,0)</f>
        <v>0</v>
      </c>
      <c r="BC84" s="210"/>
      <c r="BD84" s="202">
        <f t="shared" si="13"/>
        <v>0</v>
      </c>
      <c r="BE84" s="202">
        <f t="shared" si="14"/>
        <v>0</v>
      </c>
      <c r="BF84" s="202">
        <f t="shared" si="15"/>
        <v>0</v>
      </c>
      <c r="BG84" s="202">
        <f t="shared" si="16"/>
        <v>0</v>
      </c>
      <c r="BH84" s="202">
        <f t="shared" si="17"/>
        <v>0</v>
      </c>
      <c r="BI84" s="202">
        <f t="shared" si="18"/>
        <v>0</v>
      </c>
      <c r="BJ84" s="202">
        <f t="shared" si="19"/>
        <v>0</v>
      </c>
      <c r="BK84" s="202">
        <f t="shared" si="20"/>
        <v>0</v>
      </c>
      <c r="BL84" s="211">
        <f t="shared" si="21"/>
        <v>0</v>
      </c>
      <c r="BN84" s="202">
        <f t="shared" si="22"/>
        <v>0</v>
      </c>
      <c r="BO84" s="202" cm="1">
        <f t="array" ref="BO84">_xlfn.IFS(B84="B",0,B84="P",BL84*O84,B84="PC",BL84*O84,B84="C",BL84*O84,B84=0,0)</f>
        <v>0</v>
      </c>
    </row>
    <row r="85" spans="1:67" ht="13.9" customHeight="1" x14ac:dyDescent="0.25">
      <c r="A85" s="5"/>
      <c r="B85" s="212"/>
      <c r="C85" s="212"/>
      <c r="D85" s="246"/>
      <c r="E85" s="246"/>
      <c r="F85" s="246"/>
      <c r="G85" s="246"/>
      <c r="H85" s="246"/>
      <c r="I85" s="254"/>
      <c r="J85" s="254"/>
      <c r="K85" s="254"/>
      <c r="L85" s="254"/>
      <c r="M85" s="254"/>
      <c r="N85" s="254"/>
      <c r="O85" s="265"/>
      <c r="P85" s="265"/>
      <c r="Q85" s="254"/>
      <c r="R85" s="254"/>
      <c r="S85" s="254"/>
      <c r="T85" s="254"/>
      <c r="U85" s="254"/>
      <c r="V85" s="254"/>
      <c r="W85" s="254"/>
      <c r="X85" s="254"/>
      <c r="Y85" s="254"/>
      <c r="Z85" s="254"/>
      <c r="AA85" s="254"/>
      <c r="AB85" s="254"/>
      <c r="AC85" s="254"/>
      <c r="AD85" s="254"/>
      <c r="AE85" s="254"/>
      <c r="AF85" s="254"/>
      <c r="AG85" s="254"/>
      <c r="AH85" s="254"/>
      <c r="AI85" s="254"/>
      <c r="AJ85" s="254"/>
      <c r="AK85" s="254"/>
      <c r="AL85" s="254"/>
      <c r="AM85" s="255">
        <f t="shared" si="12"/>
        <v>0</v>
      </c>
      <c r="AN85" s="255"/>
      <c r="AO85" s="255"/>
      <c r="AP85" s="54"/>
      <c r="AU85" s="202" cm="1">
        <f t="array" ref="AU85">_xlfn.IFS($B85="B",_xlfn.IFS($U85="ALTO",59.41,$U85="MEDIO",30.9,$U85="BAJO",15.49,$U85="SIN DAÑO",0),$B85="P",_xlfn.IFS($U85="ALTO",0,$U85="MEDIO",0,$U85="BAJO",0,$U85="SIN DAÑO",0),$B85="PC",_xlfn.IFS($U85="ALTO",0,$U85="MEDIO",0,$U85="BAJO",0,$U85="SIN DAÑO",0),$B85="C",_xlfn.IFS($U85="ALTO",0,$U85="MEDIO",0,$U85="BAJO",0,$U85="SIN DAÑO",0),$B85=0,0)</f>
        <v>0</v>
      </c>
      <c r="AV85" s="202" cm="1">
        <f t="array" ref="AV85">_xlfn.IFS($B85="B",_xlfn.IFS($U85="ALTO",59.1,$U85="MEDIO",30.78,$U85="BAJO",15.39,$U85="SIN DAÑO",0),$B85="P",_xlfn.IFS($U85="ALTO",0,$U85="MEDIO",0,$U85="BAJO",0,$U85="SIN DAÑO",0),$B85="PC",_xlfn.IFS($U85="ALTO",0,$U85="MEDIO",0,$U85="BAJO",0,$U85="SIN DAÑO",0),$B85="C",_xlfn.IFS($U85="ALTO",0,$U85="MEDIO",0,$U85="BAJO",0,$U85="SIN DAÑO",0),$B85=0,0)</f>
        <v>0</v>
      </c>
      <c r="AW85" s="202" cm="1">
        <f t="array" ref="AW85">_xlfn.IFS($B85="B",_xlfn.IFS($U85="ALTO",102.06,$U85="MEDIO",59.42,$U85="BAJO",29.71,$U85="SIN DAÑO",0),$B85="P",_xlfn.IFS($U85="ALTO",0,$U85="MEDIO",0,$U85="BAJO",0,$U85="SIN DAÑO",0),$B85="PC",_xlfn.IFS($U85="ALTO",0,$U85="MEDIO",0,$U85="BAJO",0,$U85="SIN DAÑO",0),$B85="C",_xlfn.IFS($U85="ALTO",0,$U85="MEDIO",0,$U85="BAJO",0,$U85="SIN DAÑO",0),$B85=0,0)</f>
        <v>0</v>
      </c>
      <c r="AX85" s="202" cm="1">
        <f t="array" ref="AX85">_xlfn.IFS($B85="B",_xlfn.IFS($U85="ALTO",76.02,$U85="MEDIO",50.44,$U85="BAJO",50.44,$U85="SIN DAÑO",0),$B85="P",_xlfn.IFS($U85="ALTO",0,$U85="MEDIO",0,$U85="BAJO",0,$U85="SIN DAÑO",0),$B85="PC",_xlfn.IFS($U85="ALTO",130.45,$U85="MEDIO",96.36,$U85="BAJO",41.28,$U85="SIN DAÑO",0),$B85="C",_xlfn.IFS($U85="ALTO",0,$U85="MEDIO",0,$U85="BAJO",0,$U85="SIN DAÑO",0),$B85=0,0)</f>
        <v>0</v>
      </c>
      <c r="AY85" s="202" cm="1">
        <f t="array" ref="AY85">_xlfn.IFS($B85="B",_xlfn.IFS($U85="ALTO",93.93,$U85="MEDIO",50.73,$U85="BAJO",15.8,$U85="SIN DAÑO",0),$B85="P",_xlfn.IFS($U85="ALTO",0,$U85="MEDIO",0,$U85="BAJO",0,$U85="SIN DAÑO",0),$B85="PC",_xlfn.IFS($U85="ALTO",0,$U85="MEDIO",0,$U85="BAJO",0,$U85="SIN DAÑO",0),$B85="C",_xlfn.IFS($U85="ALTO",110.87,$U85="MEDIO",37.53,$U85="BAJO",19.77,$U85="SIN DAÑO",0),$B85=0,0)</f>
        <v>0</v>
      </c>
      <c r="AZ85" s="202" cm="1">
        <f t="array" ref="AZ85">_xlfn.IFS($B85="B",_xlfn.IFS($U85="ALTO",11.46,$U85="MEDIO",11.05,$U85="BAJO",7.14,$U85="SIN DAÑO",0),$B85="P",_xlfn.IFS($U85="ALTO",0,$U85="MEDIO",0,$U85="BAJO",0,$U85="SIN DAÑO",0),$B85="PC",_xlfn.IFS($U85="ALTO",0,$U85="MEDIO",0,$U85="BAJO",0,$U85="SIN DAÑO",0),$B85="C",_xlfn.IFS($U85="ALTO",0,$U85="MEDIO",0,$U85="BAJO",0,$U85="SIN DAÑO",0),$B85=0,0)</f>
        <v>0</v>
      </c>
      <c r="BA85" s="202" cm="1">
        <f t="array" ref="BA85">_xlfn.IFS($B85="B",_xlfn.IFS($U85="ALTO",105.02,$U85="MEDIO",42.88,$U85="BAJO",18.26,$U85="SIN DAÑO",0),$B85="P",_xlfn.IFS($U85="ALTO",37.27,$U85="MEDIO",32.15,$U85="BAJO",20.1,$U85="SIN DAÑO",0),$B85="PC",_xlfn.IFS($U85="ALTO",37.27,$U85="MEDIO",32.15,$U85="BAJO",20.1,$U85="SIN DAÑO",0),$B85="C",_xlfn.IFS($U85="ALTO",0,$U85="MEDIO",0,$U85="BAJO",0,$U85="SIN DAÑO",0),$B85=0,0)</f>
        <v>0</v>
      </c>
      <c r="BB85" s="202" cm="1">
        <f t="array" ref="BB85">_xlfn.IFS($B85="B",_xlfn.IFS($U85="ALTO",34.94,$U85="MEDIO",16.49,$U85="BAJO",10.36,$U85="SIN DAÑO",0),$B85="P",_xlfn.IFS($U85="ALTO",0,$U85="MEDIO",0,$U85="BAJO",0,$U85="SIN DAÑO",0),$B85="PC",_xlfn.IFS($U85="ALTO",0,$U85="MEDIO",0,$U85="BAJO",0,$U85="SIN DAÑO",0),$B85="C",_xlfn.IFS($U85="ALTO",0,$U85="MEDIO",0,$U85="BAJO",0,$U85="SIN DAÑO",0),$B85=0,0)</f>
        <v>0</v>
      </c>
      <c r="BC85" s="210"/>
      <c r="BD85" s="202">
        <f t="shared" si="13"/>
        <v>0</v>
      </c>
      <c r="BE85" s="202">
        <f t="shared" si="14"/>
        <v>0</v>
      </c>
      <c r="BF85" s="202">
        <f t="shared" si="15"/>
        <v>0</v>
      </c>
      <c r="BG85" s="202">
        <f t="shared" si="16"/>
        <v>0</v>
      </c>
      <c r="BH85" s="202">
        <f t="shared" si="17"/>
        <v>0</v>
      </c>
      <c r="BI85" s="202">
        <f t="shared" si="18"/>
        <v>0</v>
      </c>
      <c r="BJ85" s="202">
        <f t="shared" si="19"/>
        <v>0</v>
      </c>
      <c r="BK85" s="202">
        <f t="shared" si="20"/>
        <v>0</v>
      </c>
      <c r="BL85" s="211">
        <f t="shared" si="21"/>
        <v>0</v>
      </c>
      <c r="BN85" s="202">
        <f t="shared" si="22"/>
        <v>0</v>
      </c>
      <c r="BO85" s="202" cm="1">
        <f t="array" ref="BO85">_xlfn.IFS(B85="B",0,B85="P",BL85*O85,B85="PC",BL85*O85,B85="C",BL85*O85,B85=0,0)</f>
        <v>0</v>
      </c>
    </row>
    <row r="86" spans="1:67" ht="13.9" customHeight="1" x14ac:dyDescent="0.25">
      <c r="A86" s="5"/>
      <c r="B86" s="212"/>
      <c r="C86" s="212"/>
      <c r="D86" s="246"/>
      <c r="E86" s="246"/>
      <c r="F86" s="246"/>
      <c r="G86" s="246"/>
      <c r="H86" s="246"/>
      <c r="I86" s="254"/>
      <c r="J86" s="254"/>
      <c r="K86" s="254"/>
      <c r="L86" s="254"/>
      <c r="M86" s="254"/>
      <c r="N86" s="254"/>
      <c r="O86" s="265"/>
      <c r="P86" s="265"/>
      <c r="Q86" s="254"/>
      <c r="R86" s="254"/>
      <c r="S86" s="254"/>
      <c r="T86" s="254"/>
      <c r="U86" s="254"/>
      <c r="V86" s="254"/>
      <c r="W86" s="254"/>
      <c r="X86" s="254"/>
      <c r="Y86" s="254"/>
      <c r="Z86" s="254"/>
      <c r="AA86" s="254"/>
      <c r="AB86" s="254"/>
      <c r="AC86" s="254"/>
      <c r="AD86" s="254"/>
      <c r="AE86" s="254"/>
      <c r="AF86" s="254"/>
      <c r="AG86" s="254"/>
      <c r="AH86" s="254"/>
      <c r="AI86" s="254"/>
      <c r="AJ86" s="254"/>
      <c r="AK86" s="254"/>
      <c r="AL86" s="254"/>
      <c r="AM86" s="255">
        <f t="shared" si="12"/>
        <v>0</v>
      </c>
      <c r="AN86" s="255"/>
      <c r="AO86" s="255"/>
      <c r="AP86" s="54"/>
      <c r="AU86" s="202" cm="1">
        <f t="array" ref="AU86">_xlfn.IFS($B86="B",_xlfn.IFS($U86="ALTO",59.41,$U86="MEDIO",30.9,$U86="BAJO",15.49,$U86="SIN DAÑO",0),$B86="P",_xlfn.IFS($U86="ALTO",0,$U86="MEDIO",0,$U86="BAJO",0,$U86="SIN DAÑO",0),$B86="PC",_xlfn.IFS($U86="ALTO",0,$U86="MEDIO",0,$U86="BAJO",0,$U86="SIN DAÑO",0),$B86="C",_xlfn.IFS($U86="ALTO",0,$U86="MEDIO",0,$U86="BAJO",0,$U86="SIN DAÑO",0),$B86=0,0)</f>
        <v>0</v>
      </c>
      <c r="AV86" s="202" cm="1">
        <f t="array" ref="AV86">_xlfn.IFS($B86="B",_xlfn.IFS($U86="ALTO",59.1,$U86="MEDIO",30.78,$U86="BAJO",15.39,$U86="SIN DAÑO",0),$B86="P",_xlfn.IFS($U86="ALTO",0,$U86="MEDIO",0,$U86="BAJO",0,$U86="SIN DAÑO",0),$B86="PC",_xlfn.IFS($U86="ALTO",0,$U86="MEDIO",0,$U86="BAJO",0,$U86="SIN DAÑO",0),$B86="C",_xlfn.IFS($U86="ALTO",0,$U86="MEDIO",0,$U86="BAJO",0,$U86="SIN DAÑO",0),$B86=0,0)</f>
        <v>0</v>
      </c>
      <c r="AW86" s="202" cm="1">
        <f t="array" ref="AW86">_xlfn.IFS($B86="B",_xlfn.IFS($U86="ALTO",102.06,$U86="MEDIO",59.42,$U86="BAJO",29.71,$U86="SIN DAÑO",0),$B86="P",_xlfn.IFS($U86="ALTO",0,$U86="MEDIO",0,$U86="BAJO",0,$U86="SIN DAÑO",0),$B86="PC",_xlfn.IFS($U86="ALTO",0,$U86="MEDIO",0,$U86="BAJO",0,$U86="SIN DAÑO",0),$B86="C",_xlfn.IFS($U86="ALTO",0,$U86="MEDIO",0,$U86="BAJO",0,$U86="SIN DAÑO",0),$B86=0,0)</f>
        <v>0</v>
      </c>
      <c r="AX86" s="202" cm="1">
        <f t="array" ref="AX86">_xlfn.IFS($B86="B",_xlfn.IFS($U86="ALTO",76.02,$U86="MEDIO",50.44,$U86="BAJO",50.44,$U86="SIN DAÑO",0),$B86="P",_xlfn.IFS($U86="ALTO",0,$U86="MEDIO",0,$U86="BAJO",0,$U86="SIN DAÑO",0),$B86="PC",_xlfn.IFS($U86="ALTO",130.45,$U86="MEDIO",96.36,$U86="BAJO",41.28,$U86="SIN DAÑO",0),$B86="C",_xlfn.IFS($U86="ALTO",0,$U86="MEDIO",0,$U86="BAJO",0,$U86="SIN DAÑO",0),$B86=0,0)</f>
        <v>0</v>
      </c>
      <c r="AY86" s="202" cm="1">
        <f t="array" ref="AY86">_xlfn.IFS($B86="B",_xlfn.IFS($U86="ALTO",93.93,$U86="MEDIO",50.73,$U86="BAJO",15.8,$U86="SIN DAÑO",0),$B86="P",_xlfn.IFS($U86="ALTO",0,$U86="MEDIO",0,$U86="BAJO",0,$U86="SIN DAÑO",0),$B86="PC",_xlfn.IFS($U86="ALTO",0,$U86="MEDIO",0,$U86="BAJO",0,$U86="SIN DAÑO",0),$B86="C",_xlfn.IFS($U86="ALTO",110.87,$U86="MEDIO",37.53,$U86="BAJO",19.77,$U86="SIN DAÑO",0),$B86=0,0)</f>
        <v>0</v>
      </c>
      <c r="AZ86" s="202" cm="1">
        <f t="array" ref="AZ86">_xlfn.IFS($B86="B",_xlfn.IFS($U86="ALTO",11.46,$U86="MEDIO",11.05,$U86="BAJO",7.14,$U86="SIN DAÑO",0),$B86="P",_xlfn.IFS($U86="ALTO",0,$U86="MEDIO",0,$U86="BAJO",0,$U86="SIN DAÑO",0),$B86="PC",_xlfn.IFS($U86="ALTO",0,$U86="MEDIO",0,$U86="BAJO",0,$U86="SIN DAÑO",0),$B86="C",_xlfn.IFS($U86="ALTO",0,$U86="MEDIO",0,$U86="BAJO",0,$U86="SIN DAÑO",0),$B86=0,0)</f>
        <v>0</v>
      </c>
      <c r="BA86" s="202" cm="1">
        <f t="array" ref="BA86">_xlfn.IFS($B86="B",_xlfn.IFS($U86="ALTO",105.02,$U86="MEDIO",42.88,$U86="BAJO",18.26,$U86="SIN DAÑO",0),$B86="P",_xlfn.IFS($U86="ALTO",37.27,$U86="MEDIO",32.15,$U86="BAJO",20.1,$U86="SIN DAÑO",0),$B86="PC",_xlfn.IFS($U86="ALTO",37.27,$U86="MEDIO",32.15,$U86="BAJO",20.1,$U86="SIN DAÑO",0),$B86="C",_xlfn.IFS($U86="ALTO",0,$U86="MEDIO",0,$U86="BAJO",0,$U86="SIN DAÑO",0),$B86=0,0)</f>
        <v>0</v>
      </c>
      <c r="BB86" s="202" cm="1">
        <f t="array" ref="BB86">_xlfn.IFS($B86="B",_xlfn.IFS($U86="ALTO",34.94,$U86="MEDIO",16.49,$U86="BAJO",10.36,$U86="SIN DAÑO",0),$B86="P",_xlfn.IFS($U86="ALTO",0,$U86="MEDIO",0,$U86="BAJO",0,$U86="SIN DAÑO",0),$B86="PC",_xlfn.IFS($U86="ALTO",0,$U86="MEDIO",0,$U86="BAJO",0,$U86="SIN DAÑO",0),$B86="C",_xlfn.IFS($U86="ALTO",0,$U86="MEDIO",0,$U86="BAJO",0,$U86="SIN DAÑO",0),$B86=0,0)</f>
        <v>0</v>
      </c>
      <c r="BC86" s="210"/>
      <c r="BD86" s="202">
        <f t="shared" si="13"/>
        <v>0</v>
      </c>
      <c r="BE86" s="202">
        <f t="shared" si="14"/>
        <v>0</v>
      </c>
      <c r="BF86" s="202">
        <f t="shared" si="15"/>
        <v>0</v>
      </c>
      <c r="BG86" s="202">
        <f t="shared" si="16"/>
        <v>0</v>
      </c>
      <c r="BH86" s="202">
        <f t="shared" si="17"/>
        <v>0</v>
      </c>
      <c r="BI86" s="202">
        <f t="shared" si="18"/>
        <v>0</v>
      </c>
      <c r="BJ86" s="202">
        <f t="shared" si="19"/>
        <v>0</v>
      </c>
      <c r="BK86" s="202">
        <f t="shared" si="20"/>
        <v>0</v>
      </c>
      <c r="BL86" s="211">
        <f t="shared" si="21"/>
        <v>0</v>
      </c>
      <c r="BN86" s="202">
        <f t="shared" si="22"/>
        <v>0</v>
      </c>
      <c r="BO86" s="202" cm="1">
        <f t="array" ref="BO86">_xlfn.IFS(B86="B",0,B86="P",BL86*O86,B86="PC",BL86*O86,B86="C",BL86*O86,B86=0,0)</f>
        <v>0</v>
      </c>
    </row>
    <row r="87" spans="1:67" ht="13.9" customHeight="1" x14ac:dyDescent="0.25">
      <c r="A87" s="5"/>
      <c r="B87" s="212"/>
      <c r="C87" s="212"/>
      <c r="D87" s="246"/>
      <c r="E87" s="246"/>
      <c r="F87" s="246"/>
      <c r="G87" s="246"/>
      <c r="H87" s="246"/>
      <c r="I87" s="254"/>
      <c r="J87" s="254"/>
      <c r="K87" s="254"/>
      <c r="L87" s="254"/>
      <c r="M87" s="254"/>
      <c r="N87" s="254"/>
      <c r="O87" s="265"/>
      <c r="P87" s="265"/>
      <c r="Q87" s="254"/>
      <c r="R87" s="254"/>
      <c r="S87" s="254"/>
      <c r="T87" s="254"/>
      <c r="U87" s="254"/>
      <c r="V87" s="254"/>
      <c r="W87" s="254"/>
      <c r="X87" s="254"/>
      <c r="Y87" s="254"/>
      <c r="Z87" s="254"/>
      <c r="AA87" s="254"/>
      <c r="AB87" s="254"/>
      <c r="AC87" s="254"/>
      <c r="AD87" s="254"/>
      <c r="AE87" s="254"/>
      <c r="AF87" s="254"/>
      <c r="AG87" s="254"/>
      <c r="AH87" s="254"/>
      <c r="AI87" s="254"/>
      <c r="AJ87" s="254"/>
      <c r="AK87" s="254"/>
      <c r="AL87" s="254"/>
      <c r="AM87" s="255">
        <f t="shared" si="12"/>
        <v>0</v>
      </c>
      <c r="AN87" s="255"/>
      <c r="AO87" s="255"/>
      <c r="AP87" s="54"/>
      <c r="AU87" s="202" cm="1">
        <f t="array" ref="AU87">_xlfn.IFS($B87="B",_xlfn.IFS($U87="ALTO",59.41,$U87="MEDIO",30.9,$U87="BAJO",15.49,$U87="SIN DAÑO",0),$B87="P",_xlfn.IFS($U87="ALTO",0,$U87="MEDIO",0,$U87="BAJO",0,$U87="SIN DAÑO",0),$B87="PC",_xlfn.IFS($U87="ALTO",0,$U87="MEDIO",0,$U87="BAJO",0,$U87="SIN DAÑO",0),$B87="C",_xlfn.IFS($U87="ALTO",0,$U87="MEDIO",0,$U87="BAJO",0,$U87="SIN DAÑO",0),$B87=0,0)</f>
        <v>0</v>
      </c>
      <c r="AV87" s="202" cm="1">
        <f t="array" ref="AV87">_xlfn.IFS($B87="B",_xlfn.IFS($U87="ALTO",59.1,$U87="MEDIO",30.78,$U87="BAJO",15.39,$U87="SIN DAÑO",0),$B87="P",_xlfn.IFS($U87="ALTO",0,$U87="MEDIO",0,$U87="BAJO",0,$U87="SIN DAÑO",0),$B87="PC",_xlfn.IFS($U87="ALTO",0,$U87="MEDIO",0,$U87="BAJO",0,$U87="SIN DAÑO",0),$B87="C",_xlfn.IFS($U87="ALTO",0,$U87="MEDIO",0,$U87="BAJO",0,$U87="SIN DAÑO",0),$B87=0,0)</f>
        <v>0</v>
      </c>
      <c r="AW87" s="202" cm="1">
        <f t="array" ref="AW87">_xlfn.IFS($B87="B",_xlfn.IFS($U87="ALTO",102.06,$U87="MEDIO",59.42,$U87="BAJO",29.71,$U87="SIN DAÑO",0),$B87="P",_xlfn.IFS($U87="ALTO",0,$U87="MEDIO",0,$U87="BAJO",0,$U87="SIN DAÑO",0),$B87="PC",_xlfn.IFS($U87="ALTO",0,$U87="MEDIO",0,$U87="BAJO",0,$U87="SIN DAÑO",0),$B87="C",_xlfn.IFS($U87="ALTO",0,$U87="MEDIO",0,$U87="BAJO",0,$U87="SIN DAÑO",0),$B87=0,0)</f>
        <v>0</v>
      </c>
      <c r="AX87" s="202" cm="1">
        <f t="array" ref="AX87">_xlfn.IFS($B87="B",_xlfn.IFS($U87="ALTO",76.02,$U87="MEDIO",50.44,$U87="BAJO",50.44,$U87="SIN DAÑO",0),$B87="P",_xlfn.IFS($U87="ALTO",0,$U87="MEDIO",0,$U87="BAJO",0,$U87="SIN DAÑO",0),$B87="PC",_xlfn.IFS($U87="ALTO",130.45,$U87="MEDIO",96.36,$U87="BAJO",41.28,$U87="SIN DAÑO",0),$B87="C",_xlfn.IFS($U87="ALTO",0,$U87="MEDIO",0,$U87="BAJO",0,$U87="SIN DAÑO",0),$B87=0,0)</f>
        <v>0</v>
      </c>
      <c r="AY87" s="202" cm="1">
        <f t="array" ref="AY87">_xlfn.IFS($B87="B",_xlfn.IFS($U87="ALTO",93.93,$U87="MEDIO",50.73,$U87="BAJO",15.8,$U87="SIN DAÑO",0),$B87="P",_xlfn.IFS($U87="ALTO",0,$U87="MEDIO",0,$U87="BAJO",0,$U87="SIN DAÑO",0),$B87="PC",_xlfn.IFS($U87="ALTO",0,$U87="MEDIO",0,$U87="BAJO",0,$U87="SIN DAÑO",0),$B87="C",_xlfn.IFS($U87="ALTO",110.87,$U87="MEDIO",37.53,$U87="BAJO",19.77,$U87="SIN DAÑO",0),$B87=0,0)</f>
        <v>0</v>
      </c>
      <c r="AZ87" s="202" cm="1">
        <f t="array" ref="AZ87">_xlfn.IFS($B87="B",_xlfn.IFS($U87="ALTO",11.46,$U87="MEDIO",11.05,$U87="BAJO",7.14,$U87="SIN DAÑO",0),$B87="P",_xlfn.IFS($U87="ALTO",0,$U87="MEDIO",0,$U87="BAJO",0,$U87="SIN DAÑO",0),$B87="PC",_xlfn.IFS($U87="ALTO",0,$U87="MEDIO",0,$U87="BAJO",0,$U87="SIN DAÑO",0),$B87="C",_xlfn.IFS($U87="ALTO",0,$U87="MEDIO",0,$U87="BAJO",0,$U87="SIN DAÑO",0),$B87=0,0)</f>
        <v>0</v>
      </c>
      <c r="BA87" s="202" cm="1">
        <f t="array" ref="BA87">_xlfn.IFS($B87="B",_xlfn.IFS($U87="ALTO",105.02,$U87="MEDIO",42.88,$U87="BAJO",18.26,$U87="SIN DAÑO",0),$B87="P",_xlfn.IFS($U87="ALTO",37.27,$U87="MEDIO",32.15,$U87="BAJO",20.1,$U87="SIN DAÑO",0),$B87="PC",_xlfn.IFS($U87="ALTO",37.27,$U87="MEDIO",32.15,$U87="BAJO",20.1,$U87="SIN DAÑO",0),$B87="C",_xlfn.IFS($U87="ALTO",0,$U87="MEDIO",0,$U87="BAJO",0,$U87="SIN DAÑO",0),$B87=0,0)</f>
        <v>0</v>
      </c>
      <c r="BB87" s="202" cm="1">
        <f t="array" ref="BB87">_xlfn.IFS($B87="B",_xlfn.IFS($U87="ALTO",34.94,$U87="MEDIO",16.49,$U87="BAJO",10.36,$U87="SIN DAÑO",0),$B87="P",_xlfn.IFS($U87="ALTO",0,$U87="MEDIO",0,$U87="BAJO",0,$U87="SIN DAÑO",0),$B87="PC",_xlfn.IFS($U87="ALTO",0,$U87="MEDIO",0,$U87="BAJO",0,$U87="SIN DAÑO",0),$B87="C",_xlfn.IFS($U87="ALTO",0,$U87="MEDIO",0,$U87="BAJO",0,$U87="SIN DAÑO",0),$B87=0,0)</f>
        <v>0</v>
      </c>
      <c r="BC87" s="210"/>
      <c r="BD87" s="202">
        <f t="shared" si="13"/>
        <v>0</v>
      </c>
      <c r="BE87" s="202">
        <f t="shared" si="14"/>
        <v>0</v>
      </c>
      <c r="BF87" s="202">
        <f t="shared" si="15"/>
        <v>0</v>
      </c>
      <c r="BG87" s="202">
        <f t="shared" si="16"/>
        <v>0</v>
      </c>
      <c r="BH87" s="202">
        <f t="shared" si="17"/>
        <v>0</v>
      </c>
      <c r="BI87" s="202">
        <f t="shared" si="18"/>
        <v>0</v>
      </c>
      <c r="BJ87" s="202">
        <f t="shared" si="19"/>
        <v>0</v>
      </c>
      <c r="BK87" s="202">
        <f t="shared" si="20"/>
        <v>0</v>
      </c>
      <c r="BL87" s="211">
        <f t="shared" si="21"/>
        <v>0</v>
      </c>
      <c r="BN87" s="202">
        <f t="shared" si="22"/>
        <v>0</v>
      </c>
      <c r="BO87" s="202" cm="1">
        <f t="array" ref="BO87">_xlfn.IFS(B87="B",0,B87="P",BL87*O87,B87="PC",BL87*O87,B87="C",BL87*O87,B87=0,0)</f>
        <v>0</v>
      </c>
    </row>
    <row r="88" spans="1:67" ht="13.9" customHeight="1" x14ac:dyDescent="0.25">
      <c r="A88" s="5"/>
      <c r="B88" s="212"/>
      <c r="C88" s="212"/>
      <c r="D88" s="246"/>
      <c r="E88" s="246"/>
      <c r="F88" s="246"/>
      <c r="G88" s="246"/>
      <c r="H88" s="246"/>
      <c r="I88" s="254"/>
      <c r="J88" s="254"/>
      <c r="K88" s="254"/>
      <c r="L88" s="254"/>
      <c r="M88" s="254"/>
      <c r="N88" s="254"/>
      <c r="O88" s="265"/>
      <c r="P88" s="265"/>
      <c r="Q88" s="254"/>
      <c r="R88" s="254"/>
      <c r="S88" s="254"/>
      <c r="T88" s="254"/>
      <c r="U88" s="254"/>
      <c r="V88" s="254"/>
      <c r="W88" s="254"/>
      <c r="X88" s="254"/>
      <c r="Y88" s="254"/>
      <c r="Z88" s="254"/>
      <c r="AA88" s="254"/>
      <c r="AB88" s="254"/>
      <c r="AC88" s="254"/>
      <c r="AD88" s="254"/>
      <c r="AE88" s="254"/>
      <c r="AF88" s="254"/>
      <c r="AG88" s="254"/>
      <c r="AH88" s="254"/>
      <c r="AI88" s="254"/>
      <c r="AJ88" s="254"/>
      <c r="AK88" s="254"/>
      <c r="AL88" s="254"/>
      <c r="AM88" s="255">
        <f t="shared" si="12"/>
        <v>0</v>
      </c>
      <c r="AN88" s="255"/>
      <c r="AO88" s="255"/>
      <c r="AP88" s="54"/>
      <c r="AU88" s="202" cm="1">
        <f t="array" ref="AU88">_xlfn.IFS($B88="B",_xlfn.IFS($U88="ALTO",59.41,$U88="MEDIO",30.9,$U88="BAJO",15.49,$U88="SIN DAÑO",0),$B88="P",_xlfn.IFS($U88="ALTO",0,$U88="MEDIO",0,$U88="BAJO",0,$U88="SIN DAÑO",0),$B88="PC",_xlfn.IFS($U88="ALTO",0,$U88="MEDIO",0,$U88="BAJO",0,$U88="SIN DAÑO",0),$B88="C",_xlfn.IFS($U88="ALTO",0,$U88="MEDIO",0,$U88="BAJO",0,$U88="SIN DAÑO",0),$B88=0,0)</f>
        <v>0</v>
      </c>
      <c r="AV88" s="202" cm="1">
        <f t="array" ref="AV88">_xlfn.IFS($B88="B",_xlfn.IFS($U88="ALTO",59.1,$U88="MEDIO",30.78,$U88="BAJO",15.39,$U88="SIN DAÑO",0),$B88="P",_xlfn.IFS($U88="ALTO",0,$U88="MEDIO",0,$U88="BAJO",0,$U88="SIN DAÑO",0),$B88="PC",_xlfn.IFS($U88="ALTO",0,$U88="MEDIO",0,$U88="BAJO",0,$U88="SIN DAÑO",0),$B88="C",_xlfn.IFS($U88="ALTO",0,$U88="MEDIO",0,$U88="BAJO",0,$U88="SIN DAÑO",0),$B88=0,0)</f>
        <v>0</v>
      </c>
      <c r="AW88" s="202" cm="1">
        <f t="array" ref="AW88">_xlfn.IFS($B88="B",_xlfn.IFS($U88="ALTO",102.06,$U88="MEDIO",59.42,$U88="BAJO",29.71,$U88="SIN DAÑO",0),$B88="P",_xlfn.IFS($U88="ALTO",0,$U88="MEDIO",0,$U88="BAJO",0,$U88="SIN DAÑO",0),$B88="PC",_xlfn.IFS($U88="ALTO",0,$U88="MEDIO",0,$U88="BAJO",0,$U88="SIN DAÑO",0),$B88="C",_xlfn.IFS($U88="ALTO",0,$U88="MEDIO",0,$U88="BAJO",0,$U88="SIN DAÑO",0),$B88=0,0)</f>
        <v>0</v>
      </c>
      <c r="AX88" s="202" cm="1">
        <f t="array" ref="AX88">_xlfn.IFS($B88="B",_xlfn.IFS($U88="ALTO",76.02,$U88="MEDIO",50.44,$U88="BAJO",50.44,$U88="SIN DAÑO",0),$B88="P",_xlfn.IFS($U88="ALTO",0,$U88="MEDIO",0,$U88="BAJO",0,$U88="SIN DAÑO",0),$B88="PC",_xlfn.IFS($U88="ALTO",130.45,$U88="MEDIO",96.36,$U88="BAJO",41.28,$U88="SIN DAÑO",0),$B88="C",_xlfn.IFS($U88="ALTO",0,$U88="MEDIO",0,$U88="BAJO",0,$U88="SIN DAÑO",0),$B88=0,0)</f>
        <v>0</v>
      </c>
      <c r="AY88" s="202" cm="1">
        <f t="array" ref="AY88">_xlfn.IFS($B88="B",_xlfn.IFS($U88="ALTO",93.93,$U88="MEDIO",50.73,$U88="BAJO",15.8,$U88="SIN DAÑO",0),$B88="P",_xlfn.IFS($U88="ALTO",0,$U88="MEDIO",0,$U88="BAJO",0,$U88="SIN DAÑO",0),$B88="PC",_xlfn.IFS($U88="ALTO",0,$U88="MEDIO",0,$U88="BAJO",0,$U88="SIN DAÑO",0),$B88="C",_xlfn.IFS($U88="ALTO",110.87,$U88="MEDIO",37.53,$U88="BAJO",19.77,$U88="SIN DAÑO",0),$B88=0,0)</f>
        <v>0</v>
      </c>
      <c r="AZ88" s="202" cm="1">
        <f t="array" ref="AZ88">_xlfn.IFS($B88="B",_xlfn.IFS($U88="ALTO",11.46,$U88="MEDIO",11.05,$U88="BAJO",7.14,$U88="SIN DAÑO",0),$B88="P",_xlfn.IFS($U88="ALTO",0,$U88="MEDIO",0,$U88="BAJO",0,$U88="SIN DAÑO",0),$B88="PC",_xlfn.IFS($U88="ALTO",0,$U88="MEDIO",0,$U88="BAJO",0,$U88="SIN DAÑO",0),$B88="C",_xlfn.IFS($U88="ALTO",0,$U88="MEDIO",0,$U88="BAJO",0,$U88="SIN DAÑO",0),$B88=0,0)</f>
        <v>0</v>
      </c>
      <c r="BA88" s="202" cm="1">
        <f t="array" ref="BA88">_xlfn.IFS($B88="B",_xlfn.IFS($U88="ALTO",105.02,$U88="MEDIO",42.88,$U88="BAJO",18.26,$U88="SIN DAÑO",0),$B88="P",_xlfn.IFS($U88="ALTO",37.27,$U88="MEDIO",32.15,$U88="BAJO",20.1,$U88="SIN DAÑO",0),$B88="PC",_xlfn.IFS($U88="ALTO",37.27,$U88="MEDIO",32.15,$U88="BAJO",20.1,$U88="SIN DAÑO",0),$B88="C",_xlfn.IFS($U88="ALTO",0,$U88="MEDIO",0,$U88="BAJO",0,$U88="SIN DAÑO",0),$B88=0,0)</f>
        <v>0</v>
      </c>
      <c r="BB88" s="202" cm="1">
        <f t="array" ref="BB88">_xlfn.IFS($B88="B",_xlfn.IFS($U88="ALTO",34.94,$U88="MEDIO",16.49,$U88="BAJO",10.36,$U88="SIN DAÑO",0),$B88="P",_xlfn.IFS($U88="ALTO",0,$U88="MEDIO",0,$U88="BAJO",0,$U88="SIN DAÑO",0),$B88="PC",_xlfn.IFS($U88="ALTO",0,$U88="MEDIO",0,$U88="BAJO",0,$U88="SIN DAÑO",0),$B88="C",_xlfn.IFS($U88="ALTO",0,$U88="MEDIO",0,$U88="BAJO",0,$U88="SIN DAÑO",0),$B88=0,0)</f>
        <v>0</v>
      </c>
      <c r="BC88" s="210"/>
      <c r="BD88" s="202">
        <f t="shared" si="13"/>
        <v>0</v>
      </c>
      <c r="BE88" s="202">
        <f t="shared" si="14"/>
        <v>0</v>
      </c>
      <c r="BF88" s="202">
        <f t="shared" si="15"/>
        <v>0</v>
      </c>
      <c r="BG88" s="202">
        <f t="shared" si="16"/>
        <v>0</v>
      </c>
      <c r="BH88" s="202">
        <f t="shared" si="17"/>
        <v>0</v>
      </c>
      <c r="BI88" s="202">
        <f t="shared" si="18"/>
        <v>0</v>
      </c>
      <c r="BJ88" s="202">
        <f t="shared" si="19"/>
        <v>0</v>
      </c>
      <c r="BK88" s="202">
        <f t="shared" si="20"/>
        <v>0</v>
      </c>
      <c r="BL88" s="211">
        <f t="shared" si="21"/>
        <v>0</v>
      </c>
      <c r="BN88" s="202">
        <f t="shared" si="22"/>
        <v>0</v>
      </c>
      <c r="BO88" s="202" cm="1">
        <f t="array" ref="BO88">_xlfn.IFS(B88="B",0,B88="P",BL88*O88,B88="PC",BL88*O88,B88="C",BL88*O88,B88=0,0)</f>
        <v>0</v>
      </c>
    </row>
    <row r="89" spans="1:67" ht="13.9" customHeight="1" x14ac:dyDescent="0.25">
      <c r="A89" s="5"/>
      <c r="B89" s="212"/>
      <c r="C89" s="212"/>
      <c r="D89" s="246"/>
      <c r="E89" s="246"/>
      <c r="F89" s="246"/>
      <c r="G89" s="246"/>
      <c r="H89" s="246"/>
      <c r="I89" s="254"/>
      <c r="J89" s="254"/>
      <c r="K89" s="254"/>
      <c r="L89" s="254"/>
      <c r="M89" s="254"/>
      <c r="N89" s="254"/>
      <c r="O89" s="265"/>
      <c r="P89" s="265"/>
      <c r="Q89" s="254"/>
      <c r="R89" s="254"/>
      <c r="S89" s="254"/>
      <c r="T89" s="254"/>
      <c r="U89" s="254"/>
      <c r="V89" s="254"/>
      <c r="W89" s="254"/>
      <c r="X89" s="254"/>
      <c r="Y89" s="254"/>
      <c r="Z89" s="254"/>
      <c r="AA89" s="254"/>
      <c r="AB89" s="254"/>
      <c r="AC89" s="254"/>
      <c r="AD89" s="254"/>
      <c r="AE89" s="254"/>
      <c r="AF89" s="254"/>
      <c r="AG89" s="254"/>
      <c r="AH89" s="254"/>
      <c r="AI89" s="254"/>
      <c r="AJ89" s="254"/>
      <c r="AK89" s="254"/>
      <c r="AL89" s="254"/>
      <c r="AM89" s="255">
        <f t="shared" si="12"/>
        <v>0</v>
      </c>
      <c r="AN89" s="255"/>
      <c r="AO89" s="255"/>
      <c r="AP89" s="54"/>
      <c r="AU89" s="202" cm="1">
        <f t="array" ref="AU89">_xlfn.IFS($B89="B",_xlfn.IFS($U89="ALTO",59.41,$U89="MEDIO",30.9,$U89="BAJO",15.49,$U89="SIN DAÑO",0),$B89="P",_xlfn.IFS($U89="ALTO",0,$U89="MEDIO",0,$U89="BAJO",0,$U89="SIN DAÑO",0),$B89="PC",_xlfn.IFS($U89="ALTO",0,$U89="MEDIO",0,$U89="BAJO",0,$U89="SIN DAÑO",0),$B89="C",_xlfn.IFS($U89="ALTO",0,$U89="MEDIO",0,$U89="BAJO",0,$U89="SIN DAÑO",0),$B89=0,0)</f>
        <v>0</v>
      </c>
      <c r="AV89" s="202" cm="1">
        <f t="array" ref="AV89">_xlfn.IFS($B89="B",_xlfn.IFS($U89="ALTO",59.1,$U89="MEDIO",30.78,$U89="BAJO",15.39,$U89="SIN DAÑO",0),$B89="P",_xlfn.IFS($U89="ALTO",0,$U89="MEDIO",0,$U89="BAJO",0,$U89="SIN DAÑO",0),$B89="PC",_xlfn.IFS($U89="ALTO",0,$U89="MEDIO",0,$U89="BAJO",0,$U89="SIN DAÑO",0),$B89="C",_xlfn.IFS($U89="ALTO",0,$U89="MEDIO",0,$U89="BAJO",0,$U89="SIN DAÑO",0),$B89=0,0)</f>
        <v>0</v>
      </c>
      <c r="AW89" s="202" cm="1">
        <f t="array" ref="AW89">_xlfn.IFS($B89="B",_xlfn.IFS($U89="ALTO",102.06,$U89="MEDIO",59.42,$U89="BAJO",29.71,$U89="SIN DAÑO",0),$B89="P",_xlfn.IFS($U89="ALTO",0,$U89="MEDIO",0,$U89="BAJO",0,$U89="SIN DAÑO",0),$B89="PC",_xlfn.IFS($U89="ALTO",0,$U89="MEDIO",0,$U89="BAJO",0,$U89="SIN DAÑO",0),$B89="C",_xlfn.IFS($U89="ALTO",0,$U89="MEDIO",0,$U89="BAJO",0,$U89="SIN DAÑO",0),$B89=0,0)</f>
        <v>0</v>
      </c>
      <c r="AX89" s="202" cm="1">
        <f t="array" ref="AX89">_xlfn.IFS($B89="B",_xlfn.IFS($U89="ALTO",76.02,$U89="MEDIO",50.44,$U89="BAJO",50.44,$U89="SIN DAÑO",0),$B89="P",_xlfn.IFS($U89="ALTO",0,$U89="MEDIO",0,$U89="BAJO",0,$U89="SIN DAÑO",0),$B89="PC",_xlfn.IFS($U89="ALTO",130.45,$U89="MEDIO",96.36,$U89="BAJO",41.28,$U89="SIN DAÑO",0),$B89="C",_xlfn.IFS($U89="ALTO",0,$U89="MEDIO",0,$U89="BAJO",0,$U89="SIN DAÑO",0),$B89=0,0)</f>
        <v>0</v>
      </c>
      <c r="AY89" s="202" cm="1">
        <f t="array" ref="AY89">_xlfn.IFS($B89="B",_xlfn.IFS($U89="ALTO",93.93,$U89="MEDIO",50.73,$U89="BAJO",15.8,$U89="SIN DAÑO",0),$B89="P",_xlfn.IFS($U89="ALTO",0,$U89="MEDIO",0,$U89="BAJO",0,$U89="SIN DAÑO",0),$B89="PC",_xlfn.IFS($U89="ALTO",0,$U89="MEDIO",0,$U89="BAJO",0,$U89="SIN DAÑO",0),$B89="C",_xlfn.IFS($U89="ALTO",110.87,$U89="MEDIO",37.53,$U89="BAJO",19.77,$U89="SIN DAÑO",0),$B89=0,0)</f>
        <v>0</v>
      </c>
      <c r="AZ89" s="202" cm="1">
        <f t="array" ref="AZ89">_xlfn.IFS($B89="B",_xlfn.IFS($U89="ALTO",11.46,$U89="MEDIO",11.05,$U89="BAJO",7.14,$U89="SIN DAÑO",0),$B89="P",_xlfn.IFS($U89="ALTO",0,$U89="MEDIO",0,$U89="BAJO",0,$U89="SIN DAÑO",0),$B89="PC",_xlfn.IFS($U89="ALTO",0,$U89="MEDIO",0,$U89="BAJO",0,$U89="SIN DAÑO",0),$B89="C",_xlfn.IFS($U89="ALTO",0,$U89="MEDIO",0,$U89="BAJO",0,$U89="SIN DAÑO",0),$B89=0,0)</f>
        <v>0</v>
      </c>
      <c r="BA89" s="202" cm="1">
        <f t="array" ref="BA89">_xlfn.IFS($B89="B",_xlfn.IFS($U89="ALTO",105.02,$U89="MEDIO",42.88,$U89="BAJO",18.26,$U89="SIN DAÑO",0),$B89="P",_xlfn.IFS($U89="ALTO",37.27,$U89="MEDIO",32.15,$U89="BAJO",20.1,$U89="SIN DAÑO",0),$B89="PC",_xlfn.IFS($U89="ALTO",37.27,$U89="MEDIO",32.15,$U89="BAJO",20.1,$U89="SIN DAÑO",0),$B89="C",_xlfn.IFS($U89="ALTO",0,$U89="MEDIO",0,$U89="BAJO",0,$U89="SIN DAÑO",0),$B89=0,0)</f>
        <v>0</v>
      </c>
      <c r="BB89" s="202" cm="1">
        <f t="array" ref="BB89">_xlfn.IFS($B89="B",_xlfn.IFS($U89="ALTO",34.94,$U89="MEDIO",16.49,$U89="BAJO",10.36,$U89="SIN DAÑO",0),$B89="P",_xlfn.IFS($U89="ALTO",0,$U89="MEDIO",0,$U89="BAJO",0,$U89="SIN DAÑO",0),$B89="PC",_xlfn.IFS($U89="ALTO",0,$U89="MEDIO",0,$U89="BAJO",0,$U89="SIN DAÑO",0),$B89="C",_xlfn.IFS($U89="ALTO",0,$U89="MEDIO",0,$U89="BAJO",0,$U89="SIN DAÑO",0),$B89=0,0)</f>
        <v>0</v>
      </c>
      <c r="BC89" s="210"/>
      <c r="BD89" s="202">
        <f t="shared" si="13"/>
        <v>0</v>
      </c>
      <c r="BE89" s="202">
        <f t="shared" si="14"/>
        <v>0</v>
      </c>
      <c r="BF89" s="202">
        <f t="shared" si="15"/>
        <v>0</v>
      </c>
      <c r="BG89" s="202">
        <f t="shared" si="16"/>
        <v>0</v>
      </c>
      <c r="BH89" s="202">
        <f t="shared" si="17"/>
        <v>0</v>
      </c>
      <c r="BI89" s="202">
        <f t="shared" si="18"/>
        <v>0</v>
      </c>
      <c r="BJ89" s="202">
        <f t="shared" si="19"/>
        <v>0</v>
      </c>
      <c r="BK89" s="202">
        <f t="shared" si="20"/>
        <v>0</v>
      </c>
      <c r="BL89" s="211">
        <f t="shared" si="21"/>
        <v>0</v>
      </c>
      <c r="BN89" s="202">
        <f t="shared" si="22"/>
        <v>0</v>
      </c>
      <c r="BO89" s="202" cm="1">
        <f t="array" ref="BO89">_xlfn.IFS(B89="B",0,B89="P",BL89*O89,B89="PC",BL89*O89,B89="C",BL89*O89,B89=0,0)</f>
        <v>0</v>
      </c>
    </row>
    <row r="90" spans="1:67" ht="13.9" customHeight="1" x14ac:dyDescent="0.25">
      <c r="A90" s="5"/>
      <c r="B90" s="212"/>
      <c r="C90" s="212"/>
      <c r="D90" s="246"/>
      <c r="E90" s="246"/>
      <c r="F90" s="246"/>
      <c r="G90" s="246"/>
      <c r="H90" s="246"/>
      <c r="I90" s="254"/>
      <c r="J90" s="254"/>
      <c r="K90" s="254"/>
      <c r="L90" s="254"/>
      <c r="M90" s="254"/>
      <c r="N90" s="254"/>
      <c r="O90" s="265"/>
      <c r="P90" s="265"/>
      <c r="Q90" s="254"/>
      <c r="R90" s="254"/>
      <c r="S90" s="254"/>
      <c r="T90" s="254"/>
      <c r="U90" s="254"/>
      <c r="V90" s="254"/>
      <c r="W90" s="254"/>
      <c r="X90" s="254"/>
      <c r="Y90" s="254"/>
      <c r="Z90" s="254"/>
      <c r="AA90" s="254"/>
      <c r="AB90" s="254"/>
      <c r="AC90" s="254"/>
      <c r="AD90" s="254"/>
      <c r="AE90" s="254"/>
      <c r="AF90" s="254"/>
      <c r="AG90" s="254"/>
      <c r="AH90" s="254"/>
      <c r="AI90" s="254"/>
      <c r="AJ90" s="254"/>
      <c r="AK90" s="254"/>
      <c r="AL90" s="254"/>
      <c r="AM90" s="255">
        <f t="shared" si="12"/>
        <v>0</v>
      </c>
      <c r="AN90" s="255"/>
      <c r="AO90" s="255"/>
      <c r="AP90" s="54"/>
      <c r="AU90" s="202" cm="1">
        <f t="array" ref="AU90">_xlfn.IFS($B90="B",_xlfn.IFS($U90="ALTO",59.41,$U90="MEDIO",30.9,$U90="BAJO",15.49,$U90="SIN DAÑO",0),$B90="P",_xlfn.IFS($U90="ALTO",0,$U90="MEDIO",0,$U90="BAJO",0,$U90="SIN DAÑO",0),$B90="PC",_xlfn.IFS($U90="ALTO",0,$U90="MEDIO",0,$U90="BAJO",0,$U90="SIN DAÑO",0),$B90="C",_xlfn.IFS($U90="ALTO",0,$U90="MEDIO",0,$U90="BAJO",0,$U90="SIN DAÑO",0),$B90=0,0)</f>
        <v>0</v>
      </c>
      <c r="AV90" s="202" cm="1">
        <f t="array" ref="AV90">_xlfn.IFS($B90="B",_xlfn.IFS($U90="ALTO",59.1,$U90="MEDIO",30.78,$U90="BAJO",15.39,$U90="SIN DAÑO",0),$B90="P",_xlfn.IFS($U90="ALTO",0,$U90="MEDIO",0,$U90="BAJO",0,$U90="SIN DAÑO",0),$B90="PC",_xlfn.IFS($U90="ALTO",0,$U90="MEDIO",0,$U90="BAJO",0,$U90="SIN DAÑO",0),$B90="C",_xlfn.IFS($U90="ALTO",0,$U90="MEDIO",0,$U90="BAJO",0,$U90="SIN DAÑO",0),$B90=0,0)</f>
        <v>0</v>
      </c>
      <c r="AW90" s="202" cm="1">
        <f t="array" ref="AW90">_xlfn.IFS($B90="B",_xlfn.IFS($U90="ALTO",102.06,$U90="MEDIO",59.42,$U90="BAJO",29.71,$U90="SIN DAÑO",0),$B90="P",_xlfn.IFS($U90="ALTO",0,$U90="MEDIO",0,$U90="BAJO",0,$U90="SIN DAÑO",0),$B90="PC",_xlfn.IFS($U90="ALTO",0,$U90="MEDIO",0,$U90="BAJO",0,$U90="SIN DAÑO",0),$B90="C",_xlfn.IFS($U90="ALTO",0,$U90="MEDIO",0,$U90="BAJO",0,$U90="SIN DAÑO",0),$B90=0,0)</f>
        <v>0</v>
      </c>
      <c r="AX90" s="202" cm="1">
        <f t="array" ref="AX90">_xlfn.IFS($B90="B",_xlfn.IFS($U90="ALTO",76.02,$U90="MEDIO",50.44,$U90="BAJO",50.44,$U90="SIN DAÑO",0),$B90="P",_xlfn.IFS($U90="ALTO",0,$U90="MEDIO",0,$U90="BAJO",0,$U90="SIN DAÑO",0),$B90="PC",_xlfn.IFS($U90="ALTO",130.45,$U90="MEDIO",96.36,$U90="BAJO",41.28,$U90="SIN DAÑO",0),$B90="C",_xlfn.IFS($U90="ALTO",0,$U90="MEDIO",0,$U90="BAJO",0,$U90="SIN DAÑO",0),$B90=0,0)</f>
        <v>0</v>
      </c>
      <c r="AY90" s="202" cm="1">
        <f t="array" ref="AY90">_xlfn.IFS($B90="B",_xlfn.IFS($U90="ALTO",93.93,$U90="MEDIO",50.73,$U90="BAJO",15.8,$U90="SIN DAÑO",0),$B90="P",_xlfn.IFS($U90="ALTO",0,$U90="MEDIO",0,$U90="BAJO",0,$U90="SIN DAÑO",0),$B90="PC",_xlfn.IFS($U90="ALTO",0,$U90="MEDIO",0,$U90="BAJO",0,$U90="SIN DAÑO",0),$B90="C",_xlfn.IFS($U90="ALTO",110.87,$U90="MEDIO",37.53,$U90="BAJO",19.77,$U90="SIN DAÑO",0),$B90=0,0)</f>
        <v>0</v>
      </c>
      <c r="AZ90" s="202" cm="1">
        <f t="array" ref="AZ90">_xlfn.IFS($B90="B",_xlfn.IFS($U90="ALTO",11.46,$U90="MEDIO",11.05,$U90="BAJO",7.14,$U90="SIN DAÑO",0),$B90="P",_xlfn.IFS($U90="ALTO",0,$U90="MEDIO",0,$U90="BAJO",0,$U90="SIN DAÑO",0),$B90="PC",_xlfn.IFS($U90="ALTO",0,$U90="MEDIO",0,$U90="BAJO",0,$U90="SIN DAÑO",0),$B90="C",_xlfn.IFS($U90="ALTO",0,$U90="MEDIO",0,$U90="BAJO",0,$U90="SIN DAÑO",0),$B90=0,0)</f>
        <v>0</v>
      </c>
      <c r="BA90" s="202" cm="1">
        <f t="array" ref="BA90">_xlfn.IFS($B90="B",_xlfn.IFS($U90="ALTO",105.02,$U90="MEDIO",42.88,$U90="BAJO",18.26,$U90="SIN DAÑO",0),$B90="P",_xlfn.IFS($U90="ALTO",37.27,$U90="MEDIO",32.15,$U90="BAJO",20.1,$U90="SIN DAÑO",0),$B90="PC",_xlfn.IFS($U90="ALTO",37.27,$U90="MEDIO",32.15,$U90="BAJO",20.1,$U90="SIN DAÑO",0),$B90="C",_xlfn.IFS($U90="ALTO",0,$U90="MEDIO",0,$U90="BAJO",0,$U90="SIN DAÑO",0),$B90=0,0)</f>
        <v>0</v>
      </c>
      <c r="BB90" s="202" cm="1">
        <f t="array" ref="BB90">_xlfn.IFS($B90="B",_xlfn.IFS($U90="ALTO",34.94,$U90="MEDIO",16.49,$U90="BAJO",10.36,$U90="SIN DAÑO",0),$B90="P",_xlfn.IFS($U90="ALTO",0,$U90="MEDIO",0,$U90="BAJO",0,$U90="SIN DAÑO",0),$B90="PC",_xlfn.IFS($U90="ALTO",0,$U90="MEDIO",0,$U90="BAJO",0,$U90="SIN DAÑO",0),$B90="C",_xlfn.IFS($U90="ALTO",0,$U90="MEDIO",0,$U90="BAJO",0,$U90="SIN DAÑO",0),$B90=0,0)</f>
        <v>0</v>
      </c>
      <c r="BC90" s="210"/>
      <c r="BD90" s="202">
        <f t="shared" si="13"/>
        <v>0</v>
      </c>
      <c r="BE90" s="202">
        <f t="shared" si="14"/>
        <v>0</v>
      </c>
      <c r="BF90" s="202">
        <f t="shared" si="15"/>
        <v>0</v>
      </c>
      <c r="BG90" s="202">
        <f t="shared" si="16"/>
        <v>0</v>
      </c>
      <c r="BH90" s="202">
        <f t="shared" si="17"/>
        <v>0</v>
      </c>
      <c r="BI90" s="202">
        <f t="shared" si="18"/>
        <v>0</v>
      </c>
      <c r="BJ90" s="202">
        <f t="shared" si="19"/>
        <v>0</v>
      </c>
      <c r="BK90" s="202">
        <f t="shared" si="20"/>
        <v>0</v>
      </c>
      <c r="BL90" s="211">
        <f t="shared" si="21"/>
        <v>0</v>
      </c>
      <c r="BN90" s="202">
        <f t="shared" si="22"/>
        <v>0</v>
      </c>
      <c r="BO90" s="202" cm="1">
        <f t="array" ref="BO90">_xlfn.IFS(B90="B",0,B90="P",BL90*O90,B90="PC",BL90*O90,B90="C",BL90*O90,B90=0,0)</f>
        <v>0</v>
      </c>
    </row>
    <row r="91" spans="1:67" ht="13.9" customHeight="1" x14ac:dyDescent="0.25">
      <c r="A91" s="5"/>
      <c r="B91" s="212"/>
      <c r="C91" s="212"/>
      <c r="D91" s="246"/>
      <c r="E91" s="246"/>
      <c r="F91" s="246"/>
      <c r="G91" s="246"/>
      <c r="H91" s="246"/>
      <c r="I91" s="254"/>
      <c r="J91" s="254"/>
      <c r="K91" s="254"/>
      <c r="L91" s="254"/>
      <c r="M91" s="254"/>
      <c r="N91" s="254"/>
      <c r="O91" s="265"/>
      <c r="P91" s="265"/>
      <c r="Q91" s="254"/>
      <c r="R91" s="254"/>
      <c r="S91" s="254"/>
      <c r="T91" s="254"/>
      <c r="U91" s="254"/>
      <c r="V91" s="254"/>
      <c r="W91" s="254"/>
      <c r="X91" s="254"/>
      <c r="Y91" s="254"/>
      <c r="Z91" s="254"/>
      <c r="AA91" s="254"/>
      <c r="AB91" s="254"/>
      <c r="AC91" s="254"/>
      <c r="AD91" s="254"/>
      <c r="AE91" s="254"/>
      <c r="AF91" s="254"/>
      <c r="AG91" s="254"/>
      <c r="AH91" s="254"/>
      <c r="AI91" s="254"/>
      <c r="AJ91" s="254"/>
      <c r="AK91" s="254"/>
      <c r="AL91" s="254"/>
      <c r="AM91" s="255">
        <f t="shared" si="12"/>
        <v>0</v>
      </c>
      <c r="AN91" s="255"/>
      <c r="AO91" s="255"/>
      <c r="AP91" s="54"/>
      <c r="AU91" s="202" cm="1">
        <f t="array" ref="AU91">_xlfn.IFS($B91="B",_xlfn.IFS($U91="ALTO",59.41,$U91="MEDIO",30.9,$U91="BAJO",15.49,$U91="SIN DAÑO",0),$B91="P",_xlfn.IFS($U91="ALTO",0,$U91="MEDIO",0,$U91="BAJO",0,$U91="SIN DAÑO",0),$B91="PC",_xlfn.IFS($U91="ALTO",0,$U91="MEDIO",0,$U91="BAJO",0,$U91="SIN DAÑO",0),$B91="C",_xlfn.IFS($U91="ALTO",0,$U91="MEDIO",0,$U91="BAJO",0,$U91="SIN DAÑO",0),$B91=0,0)</f>
        <v>0</v>
      </c>
      <c r="AV91" s="202" cm="1">
        <f t="array" ref="AV91">_xlfn.IFS($B91="B",_xlfn.IFS($U91="ALTO",59.1,$U91="MEDIO",30.78,$U91="BAJO",15.39,$U91="SIN DAÑO",0),$B91="P",_xlfn.IFS($U91="ALTO",0,$U91="MEDIO",0,$U91="BAJO",0,$U91="SIN DAÑO",0),$B91="PC",_xlfn.IFS($U91="ALTO",0,$U91="MEDIO",0,$U91="BAJO",0,$U91="SIN DAÑO",0),$B91="C",_xlfn.IFS($U91="ALTO",0,$U91="MEDIO",0,$U91="BAJO",0,$U91="SIN DAÑO",0),$B91=0,0)</f>
        <v>0</v>
      </c>
      <c r="AW91" s="202" cm="1">
        <f t="array" ref="AW91">_xlfn.IFS($B91="B",_xlfn.IFS($U91="ALTO",102.06,$U91="MEDIO",59.42,$U91="BAJO",29.71,$U91="SIN DAÑO",0),$B91="P",_xlfn.IFS($U91="ALTO",0,$U91="MEDIO",0,$U91="BAJO",0,$U91="SIN DAÑO",0),$B91="PC",_xlfn.IFS($U91="ALTO",0,$U91="MEDIO",0,$U91="BAJO",0,$U91="SIN DAÑO",0),$B91="C",_xlfn.IFS($U91="ALTO",0,$U91="MEDIO",0,$U91="BAJO",0,$U91="SIN DAÑO",0),$B91=0,0)</f>
        <v>0</v>
      </c>
      <c r="AX91" s="202" cm="1">
        <f t="array" ref="AX91">_xlfn.IFS($B91="B",_xlfn.IFS($U91="ALTO",76.02,$U91="MEDIO",50.44,$U91="BAJO",50.44,$U91="SIN DAÑO",0),$B91="P",_xlfn.IFS($U91="ALTO",0,$U91="MEDIO",0,$U91="BAJO",0,$U91="SIN DAÑO",0),$B91="PC",_xlfn.IFS($U91="ALTO",130.45,$U91="MEDIO",96.36,$U91="BAJO",41.28,$U91="SIN DAÑO",0),$B91="C",_xlfn.IFS($U91="ALTO",0,$U91="MEDIO",0,$U91="BAJO",0,$U91="SIN DAÑO",0),$B91=0,0)</f>
        <v>0</v>
      </c>
      <c r="AY91" s="202" cm="1">
        <f t="array" ref="AY91">_xlfn.IFS($B91="B",_xlfn.IFS($U91="ALTO",93.93,$U91="MEDIO",50.73,$U91="BAJO",15.8,$U91="SIN DAÑO",0),$B91="P",_xlfn.IFS($U91="ALTO",0,$U91="MEDIO",0,$U91="BAJO",0,$U91="SIN DAÑO",0),$B91="PC",_xlfn.IFS($U91="ALTO",0,$U91="MEDIO",0,$U91="BAJO",0,$U91="SIN DAÑO",0),$B91="C",_xlfn.IFS($U91="ALTO",110.87,$U91="MEDIO",37.53,$U91="BAJO",19.77,$U91="SIN DAÑO",0),$B91=0,0)</f>
        <v>0</v>
      </c>
      <c r="AZ91" s="202" cm="1">
        <f t="array" ref="AZ91">_xlfn.IFS($B91="B",_xlfn.IFS($U91="ALTO",11.46,$U91="MEDIO",11.05,$U91="BAJO",7.14,$U91="SIN DAÑO",0),$B91="P",_xlfn.IFS($U91="ALTO",0,$U91="MEDIO",0,$U91="BAJO",0,$U91="SIN DAÑO",0),$B91="PC",_xlfn.IFS($U91="ALTO",0,$U91="MEDIO",0,$U91="BAJO",0,$U91="SIN DAÑO",0),$B91="C",_xlfn.IFS($U91="ALTO",0,$U91="MEDIO",0,$U91="BAJO",0,$U91="SIN DAÑO",0),$B91=0,0)</f>
        <v>0</v>
      </c>
      <c r="BA91" s="202" cm="1">
        <f t="array" ref="BA91">_xlfn.IFS($B91="B",_xlfn.IFS($U91="ALTO",105.02,$U91="MEDIO",42.88,$U91="BAJO",18.26,$U91="SIN DAÑO",0),$B91="P",_xlfn.IFS($U91="ALTO",37.27,$U91="MEDIO",32.15,$U91="BAJO",20.1,$U91="SIN DAÑO",0),$B91="PC",_xlfn.IFS($U91="ALTO",37.27,$U91="MEDIO",32.15,$U91="BAJO",20.1,$U91="SIN DAÑO",0),$B91="C",_xlfn.IFS($U91="ALTO",0,$U91="MEDIO",0,$U91="BAJO",0,$U91="SIN DAÑO",0),$B91=0,0)</f>
        <v>0</v>
      </c>
      <c r="BB91" s="202" cm="1">
        <f t="array" ref="BB91">_xlfn.IFS($B91="B",_xlfn.IFS($U91="ALTO",34.94,$U91="MEDIO",16.49,$U91="BAJO",10.36,$U91="SIN DAÑO",0),$B91="P",_xlfn.IFS($U91="ALTO",0,$U91="MEDIO",0,$U91="BAJO",0,$U91="SIN DAÑO",0),$B91="PC",_xlfn.IFS($U91="ALTO",0,$U91="MEDIO",0,$U91="BAJO",0,$U91="SIN DAÑO",0),$B91="C",_xlfn.IFS($U91="ALTO",0,$U91="MEDIO",0,$U91="BAJO",0,$U91="SIN DAÑO",0),$B91=0,0)</f>
        <v>0</v>
      </c>
      <c r="BC91" s="210"/>
      <c r="BD91" s="202">
        <f t="shared" si="13"/>
        <v>0</v>
      </c>
      <c r="BE91" s="202">
        <f t="shared" si="14"/>
        <v>0</v>
      </c>
      <c r="BF91" s="202">
        <f t="shared" si="15"/>
        <v>0</v>
      </c>
      <c r="BG91" s="202">
        <f t="shared" si="16"/>
        <v>0</v>
      </c>
      <c r="BH91" s="202">
        <f t="shared" si="17"/>
        <v>0</v>
      </c>
      <c r="BI91" s="202">
        <f t="shared" si="18"/>
        <v>0</v>
      </c>
      <c r="BJ91" s="202">
        <f t="shared" si="19"/>
        <v>0</v>
      </c>
      <c r="BK91" s="202">
        <f t="shared" si="20"/>
        <v>0</v>
      </c>
      <c r="BL91" s="211">
        <f t="shared" si="21"/>
        <v>0</v>
      </c>
      <c r="BN91" s="202">
        <f t="shared" si="22"/>
        <v>0</v>
      </c>
      <c r="BO91" s="202" cm="1">
        <f t="array" ref="BO91">_xlfn.IFS(B91="B",0,B91="P",BL91*O91,B91="PC",BL91*O91,B91="C",BL91*O91,B91=0,0)</f>
        <v>0</v>
      </c>
    </row>
    <row r="92" spans="1:67" ht="13.9" customHeight="1" x14ac:dyDescent="0.25">
      <c r="A92" s="5"/>
      <c r="B92" s="212"/>
      <c r="C92" s="212"/>
      <c r="D92" s="246"/>
      <c r="E92" s="246"/>
      <c r="F92" s="246"/>
      <c r="G92" s="246"/>
      <c r="H92" s="246"/>
      <c r="I92" s="254"/>
      <c r="J92" s="254"/>
      <c r="K92" s="254"/>
      <c r="L92" s="254"/>
      <c r="M92" s="254"/>
      <c r="N92" s="254"/>
      <c r="O92" s="265"/>
      <c r="P92" s="265"/>
      <c r="Q92" s="254"/>
      <c r="R92" s="254"/>
      <c r="S92" s="254"/>
      <c r="T92" s="254"/>
      <c r="U92" s="254"/>
      <c r="V92" s="254"/>
      <c r="W92" s="254"/>
      <c r="X92" s="254"/>
      <c r="Y92" s="254"/>
      <c r="Z92" s="254"/>
      <c r="AA92" s="254"/>
      <c r="AB92" s="254"/>
      <c r="AC92" s="254"/>
      <c r="AD92" s="254"/>
      <c r="AE92" s="254"/>
      <c r="AF92" s="254"/>
      <c r="AG92" s="254"/>
      <c r="AH92" s="254"/>
      <c r="AI92" s="254"/>
      <c r="AJ92" s="254"/>
      <c r="AK92" s="254"/>
      <c r="AL92" s="254"/>
      <c r="AM92" s="255">
        <f t="shared" si="12"/>
        <v>0</v>
      </c>
      <c r="AN92" s="255"/>
      <c r="AO92" s="255"/>
      <c r="AP92" s="54"/>
      <c r="AU92" s="202" cm="1">
        <f t="array" ref="AU92">_xlfn.IFS($B92="B",_xlfn.IFS($U92="ALTO",59.41,$U92="MEDIO",30.9,$U92="BAJO",15.49,$U92="SIN DAÑO",0),$B92="P",_xlfn.IFS($U92="ALTO",0,$U92="MEDIO",0,$U92="BAJO",0,$U92="SIN DAÑO",0),$B92="PC",_xlfn.IFS($U92="ALTO",0,$U92="MEDIO",0,$U92="BAJO",0,$U92="SIN DAÑO",0),$B92="C",_xlfn.IFS($U92="ALTO",0,$U92="MEDIO",0,$U92="BAJO",0,$U92="SIN DAÑO",0),$B92=0,0)</f>
        <v>0</v>
      </c>
      <c r="AV92" s="202" cm="1">
        <f t="array" ref="AV92">_xlfn.IFS($B92="B",_xlfn.IFS($U92="ALTO",59.1,$U92="MEDIO",30.78,$U92="BAJO",15.39,$U92="SIN DAÑO",0),$B92="P",_xlfn.IFS($U92="ALTO",0,$U92="MEDIO",0,$U92="BAJO",0,$U92="SIN DAÑO",0),$B92="PC",_xlfn.IFS($U92="ALTO",0,$U92="MEDIO",0,$U92="BAJO",0,$U92="SIN DAÑO",0),$B92="C",_xlfn.IFS($U92="ALTO",0,$U92="MEDIO",0,$U92="BAJO",0,$U92="SIN DAÑO",0),$B92=0,0)</f>
        <v>0</v>
      </c>
      <c r="AW92" s="202" cm="1">
        <f t="array" ref="AW92">_xlfn.IFS($B92="B",_xlfn.IFS($U92="ALTO",102.06,$U92="MEDIO",59.42,$U92="BAJO",29.71,$U92="SIN DAÑO",0),$B92="P",_xlfn.IFS($U92="ALTO",0,$U92="MEDIO",0,$U92="BAJO",0,$U92="SIN DAÑO",0),$B92="PC",_xlfn.IFS($U92="ALTO",0,$U92="MEDIO",0,$U92="BAJO",0,$U92="SIN DAÑO",0),$B92="C",_xlfn.IFS($U92="ALTO",0,$U92="MEDIO",0,$U92="BAJO",0,$U92="SIN DAÑO",0),$B92=0,0)</f>
        <v>0</v>
      </c>
      <c r="AX92" s="202" cm="1">
        <f t="array" ref="AX92">_xlfn.IFS($B92="B",_xlfn.IFS($U92="ALTO",76.02,$U92="MEDIO",50.44,$U92="BAJO",50.44,$U92="SIN DAÑO",0),$B92="P",_xlfn.IFS($U92="ALTO",0,$U92="MEDIO",0,$U92="BAJO",0,$U92="SIN DAÑO",0),$B92="PC",_xlfn.IFS($U92="ALTO",130.45,$U92="MEDIO",96.36,$U92="BAJO",41.28,$U92="SIN DAÑO",0),$B92="C",_xlfn.IFS($U92="ALTO",0,$U92="MEDIO",0,$U92="BAJO",0,$U92="SIN DAÑO",0),$B92=0,0)</f>
        <v>0</v>
      </c>
      <c r="AY92" s="202" cm="1">
        <f t="array" ref="AY92">_xlfn.IFS($B92="B",_xlfn.IFS($U92="ALTO",93.93,$U92="MEDIO",50.73,$U92="BAJO",15.8,$U92="SIN DAÑO",0),$B92="P",_xlfn.IFS($U92="ALTO",0,$U92="MEDIO",0,$U92="BAJO",0,$U92="SIN DAÑO",0),$B92="PC",_xlfn.IFS($U92="ALTO",0,$U92="MEDIO",0,$U92="BAJO",0,$U92="SIN DAÑO",0),$B92="C",_xlfn.IFS($U92="ALTO",110.87,$U92="MEDIO",37.53,$U92="BAJO",19.77,$U92="SIN DAÑO",0),$B92=0,0)</f>
        <v>0</v>
      </c>
      <c r="AZ92" s="202" cm="1">
        <f t="array" ref="AZ92">_xlfn.IFS($B92="B",_xlfn.IFS($U92="ALTO",11.46,$U92="MEDIO",11.05,$U92="BAJO",7.14,$U92="SIN DAÑO",0),$B92="P",_xlfn.IFS($U92="ALTO",0,$U92="MEDIO",0,$U92="BAJO",0,$U92="SIN DAÑO",0),$B92="PC",_xlfn.IFS($U92="ALTO",0,$U92="MEDIO",0,$U92="BAJO",0,$U92="SIN DAÑO",0),$B92="C",_xlfn.IFS($U92="ALTO",0,$U92="MEDIO",0,$U92="BAJO",0,$U92="SIN DAÑO",0),$B92=0,0)</f>
        <v>0</v>
      </c>
      <c r="BA92" s="202" cm="1">
        <f t="array" ref="BA92">_xlfn.IFS($B92="B",_xlfn.IFS($U92="ALTO",105.02,$U92="MEDIO",42.88,$U92="BAJO",18.26,$U92="SIN DAÑO",0),$B92="P",_xlfn.IFS($U92="ALTO",37.27,$U92="MEDIO",32.15,$U92="BAJO",20.1,$U92="SIN DAÑO",0),$B92="PC",_xlfn.IFS($U92="ALTO",37.27,$U92="MEDIO",32.15,$U92="BAJO",20.1,$U92="SIN DAÑO",0),$B92="C",_xlfn.IFS($U92="ALTO",0,$U92="MEDIO",0,$U92="BAJO",0,$U92="SIN DAÑO",0),$B92=0,0)</f>
        <v>0</v>
      </c>
      <c r="BB92" s="202" cm="1">
        <f t="array" ref="BB92">_xlfn.IFS($B92="B",_xlfn.IFS($U92="ALTO",34.94,$U92="MEDIO",16.49,$U92="BAJO",10.36,$U92="SIN DAÑO",0),$B92="P",_xlfn.IFS($U92="ALTO",0,$U92="MEDIO",0,$U92="BAJO",0,$U92="SIN DAÑO",0),$B92="PC",_xlfn.IFS($U92="ALTO",0,$U92="MEDIO",0,$U92="BAJO",0,$U92="SIN DAÑO",0),$B92="C",_xlfn.IFS($U92="ALTO",0,$U92="MEDIO",0,$U92="BAJO",0,$U92="SIN DAÑO",0),$B92=0,0)</f>
        <v>0</v>
      </c>
      <c r="BC92" s="210"/>
      <c r="BD92" s="202">
        <f t="shared" si="13"/>
        <v>0</v>
      </c>
      <c r="BE92" s="202">
        <f t="shared" si="14"/>
        <v>0</v>
      </c>
      <c r="BF92" s="202">
        <f t="shared" si="15"/>
        <v>0</v>
      </c>
      <c r="BG92" s="202">
        <f t="shared" si="16"/>
        <v>0</v>
      </c>
      <c r="BH92" s="202">
        <f t="shared" si="17"/>
        <v>0</v>
      </c>
      <c r="BI92" s="202">
        <f t="shared" si="18"/>
        <v>0</v>
      </c>
      <c r="BJ92" s="202">
        <f t="shared" si="19"/>
        <v>0</v>
      </c>
      <c r="BK92" s="202">
        <f t="shared" si="20"/>
        <v>0</v>
      </c>
      <c r="BL92" s="211">
        <f t="shared" si="21"/>
        <v>0</v>
      </c>
      <c r="BN92" s="202">
        <f t="shared" si="22"/>
        <v>0</v>
      </c>
      <c r="BO92" s="202" cm="1">
        <f t="array" ref="BO92">_xlfn.IFS(B92="B",0,B92="P",BL92*O92,B92="PC",BL92*O92,B92="C",BL92*O92,B92=0,0)</f>
        <v>0</v>
      </c>
    </row>
    <row r="93" spans="1:67" ht="13.9" customHeight="1" x14ac:dyDescent="0.25">
      <c r="A93" s="5"/>
      <c r="B93" s="212"/>
      <c r="C93" s="212"/>
      <c r="D93" s="246"/>
      <c r="E93" s="246"/>
      <c r="F93" s="246"/>
      <c r="G93" s="246"/>
      <c r="H93" s="246"/>
      <c r="I93" s="254"/>
      <c r="J93" s="254"/>
      <c r="K93" s="254"/>
      <c r="L93" s="254"/>
      <c r="M93" s="254"/>
      <c r="N93" s="254"/>
      <c r="O93" s="265"/>
      <c r="P93" s="265"/>
      <c r="Q93" s="254"/>
      <c r="R93" s="254"/>
      <c r="S93" s="254"/>
      <c r="T93" s="254"/>
      <c r="U93" s="254"/>
      <c r="V93" s="254"/>
      <c r="W93" s="254"/>
      <c r="X93" s="254"/>
      <c r="Y93" s="254"/>
      <c r="Z93" s="254"/>
      <c r="AA93" s="254"/>
      <c r="AB93" s="254"/>
      <c r="AC93" s="254"/>
      <c r="AD93" s="254"/>
      <c r="AE93" s="254"/>
      <c r="AF93" s="254"/>
      <c r="AG93" s="254"/>
      <c r="AH93" s="254"/>
      <c r="AI93" s="254"/>
      <c r="AJ93" s="254"/>
      <c r="AK93" s="254"/>
      <c r="AL93" s="254"/>
      <c r="AM93" s="255">
        <f t="shared" si="12"/>
        <v>0</v>
      </c>
      <c r="AN93" s="255"/>
      <c r="AO93" s="255"/>
      <c r="AP93" s="54"/>
      <c r="AU93" s="202" cm="1">
        <f t="array" ref="AU93">_xlfn.IFS($B93="B",_xlfn.IFS($U93="ALTO",59.41,$U93="MEDIO",30.9,$U93="BAJO",15.49,$U93="SIN DAÑO",0),$B93="P",_xlfn.IFS($U93="ALTO",0,$U93="MEDIO",0,$U93="BAJO",0,$U93="SIN DAÑO",0),$B93="PC",_xlfn.IFS($U93="ALTO",0,$U93="MEDIO",0,$U93="BAJO",0,$U93="SIN DAÑO",0),$B93="C",_xlfn.IFS($U93="ALTO",0,$U93="MEDIO",0,$U93="BAJO",0,$U93="SIN DAÑO",0),$B93=0,0)</f>
        <v>0</v>
      </c>
      <c r="AV93" s="202" cm="1">
        <f t="array" ref="AV93">_xlfn.IFS($B93="B",_xlfn.IFS($U93="ALTO",59.1,$U93="MEDIO",30.78,$U93="BAJO",15.39,$U93="SIN DAÑO",0),$B93="P",_xlfn.IFS($U93="ALTO",0,$U93="MEDIO",0,$U93="BAJO",0,$U93="SIN DAÑO",0),$B93="PC",_xlfn.IFS($U93="ALTO",0,$U93="MEDIO",0,$U93="BAJO",0,$U93="SIN DAÑO",0),$B93="C",_xlfn.IFS($U93="ALTO",0,$U93="MEDIO",0,$U93="BAJO",0,$U93="SIN DAÑO",0),$B93=0,0)</f>
        <v>0</v>
      </c>
      <c r="AW93" s="202" cm="1">
        <f t="array" ref="AW93">_xlfn.IFS($B93="B",_xlfn.IFS($U93="ALTO",102.06,$U93="MEDIO",59.42,$U93="BAJO",29.71,$U93="SIN DAÑO",0),$B93="P",_xlfn.IFS($U93="ALTO",0,$U93="MEDIO",0,$U93="BAJO",0,$U93="SIN DAÑO",0),$B93="PC",_xlfn.IFS($U93="ALTO",0,$U93="MEDIO",0,$U93="BAJO",0,$U93="SIN DAÑO",0),$B93="C",_xlfn.IFS($U93="ALTO",0,$U93="MEDIO",0,$U93="BAJO",0,$U93="SIN DAÑO",0),$B93=0,0)</f>
        <v>0</v>
      </c>
      <c r="AX93" s="202" cm="1">
        <f t="array" ref="AX93">_xlfn.IFS($B93="B",_xlfn.IFS($U93="ALTO",76.02,$U93="MEDIO",50.44,$U93="BAJO",50.44,$U93="SIN DAÑO",0),$B93="P",_xlfn.IFS($U93="ALTO",0,$U93="MEDIO",0,$U93="BAJO",0,$U93="SIN DAÑO",0),$B93="PC",_xlfn.IFS($U93="ALTO",130.45,$U93="MEDIO",96.36,$U93="BAJO",41.28,$U93="SIN DAÑO",0),$B93="C",_xlfn.IFS($U93="ALTO",0,$U93="MEDIO",0,$U93="BAJO",0,$U93="SIN DAÑO",0),$B93=0,0)</f>
        <v>0</v>
      </c>
      <c r="AY93" s="202" cm="1">
        <f t="array" ref="AY93">_xlfn.IFS($B93="B",_xlfn.IFS($U93="ALTO",93.93,$U93="MEDIO",50.73,$U93="BAJO",15.8,$U93="SIN DAÑO",0),$B93="P",_xlfn.IFS($U93="ALTO",0,$U93="MEDIO",0,$U93="BAJO",0,$U93="SIN DAÑO",0),$B93="PC",_xlfn.IFS($U93="ALTO",0,$U93="MEDIO",0,$U93="BAJO",0,$U93="SIN DAÑO",0),$B93="C",_xlfn.IFS($U93="ALTO",110.87,$U93="MEDIO",37.53,$U93="BAJO",19.77,$U93="SIN DAÑO",0),$B93=0,0)</f>
        <v>0</v>
      </c>
      <c r="AZ93" s="202" cm="1">
        <f t="array" ref="AZ93">_xlfn.IFS($B93="B",_xlfn.IFS($U93="ALTO",11.46,$U93="MEDIO",11.05,$U93="BAJO",7.14,$U93="SIN DAÑO",0),$B93="P",_xlfn.IFS($U93="ALTO",0,$U93="MEDIO",0,$U93="BAJO",0,$U93="SIN DAÑO",0),$B93="PC",_xlfn.IFS($U93="ALTO",0,$U93="MEDIO",0,$U93="BAJO",0,$U93="SIN DAÑO",0),$B93="C",_xlfn.IFS($U93="ALTO",0,$U93="MEDIO",0,$U93="BAJO",0,$U93="SIN DAÑO",0),$B93=0,0)</f>
        <v>0</v>
      </c>
      <c r="BA93" s="202" cm="1">
        <f t="array" ref="BA93">_xlfn.IFS($B93="B",_xlfn.IFS($U93="ALTO",105.02,$U93="MEDIO",42.88,$U93="BAJO",18.26,$U93="SIN DAÑO",0),$B93="P",_xlfn.IFS($U93="ALTO",37.27,$U93="MEDIO",32.15,$U93="BAJO",20.1,$U93="SIN DAÑO",0),$B93="PC",_xlfn.IFS($U93="ALTO",37.27,$U93="MEDIO",32.15,$U93="BAJO",20.1,$U93="SIN DAÑO",0),$B93="C",_xlfn.IFS($U93="ALTO",0,$U93="MEDIO",0,$U93="BAJO",0,$U93="SIN DAÑO",0),$B93=0,0)</f>
        <v>0</v>
      </c>
      <c r="BB93" s="202" cm="1">
        <f t="array" ref="BB93">_xlfn.IFS($B93="B",_xlfn.IFS($U93="ALTO",34.94,$U93="MEDIO",16.49,$U93="BAJO",10.36,$U93="SIN DAÑO",0),$B93="P",_xlfn.IFS($U93="ALTO",0,$U93="MEDIO",0,$U93="BAJO",0,$U93="SIN DAÑO",0),$B93="PC",_xlfn.IFS($U93="ALTO",0,$U93="MEDIO",0,$U93="BAJO",0,$U93="SIN DAÑO",0),$B93="C",_xlfn.IFS($U93="ALTO",0,$U93="MEDIO",0,$U93="BAJO",0,$U93="SIN DAÑO",0),$B93=0,0)</f>
        <v>0</v>
      </c>
      <c r="BC93" s="210"/>
      <c r="BD93" s="202">
        <f t="shared" si="13"/>
        <v>0</v>
      </c>
      <c r="BE93" s="202">
        <f t="shared" si="14"/>
        <v>0</v>
      </c>
      <c r="BF93" s="202">
        <f t="shared" si="15"/>
        <v>0</v>
      </c>
      <c r="BG93" s="202">
        <f t="shared" si="16"/>
        <v>0</v>
      </c>
      <c r="BH93" s="202">
        <f t="shared" si="17"/>
        <v>0</v>
      </c>
      <c r="BI93" s="202">
        <f t="shared" si="18"/>
        <v>0</v>
      </c>
      <c r="BJ93" s="202">
        <f t="shared" si="19"/>
        <v>0</v>
      </c>
      <c r="BK93" s="202">
        <f t="shared" si="20"/>
        <v>0</v>
      </c>
      <c r="BL93" s="211">
        <f t="shared" si="21"/>
        <v>0</v>
      </c>
      <c r="BN93" s="202">
        <f t="shared" si="22"/>
        <v>0</v>
      </c>
      <c r="BO93" s="202" cm="1">
        <f t="array" ref="BO93">_xlfn.IFS(B93="B",0,B93="P",BL93*O93,B93="PC",BL93*O93,B93="C",BL93*O93,B93=0,0)</f>
        <v>0</v>
      </c>
    </row>
    <row r="94" spans="1:67" ht="13.9" customHeight="1" x14ac:dyDescent="0.25">
      <c r="A94" s="5"/>
      <c r="B94" s="212"/>
      <c r="C94" s="212"/>
      <c r="D94" s="246"/>
      <c r="E94" s="246"/>
      <c r="F94" s="246"/>
      <c r="G94" s="246"/>
      <c r="H94" s="246"/>
      <c r="I94" s="254"/>
      <c r="J94" s="254"/>
      <c r="K94" s="254"/>
      <c r="L94" s="254"/>
      <c r="M94" s="254"/>
      <c r="N94" s="254"/>
      <c r="O94" s="265"/>
      <c r="P94" s="265"/>
      <c r="Q94" s="254"/>
      <c r="R94" s="254"/>
      <c r="S94" s="254"/>
      <c r="T94" s="254"/>
      <c r="U94" s="254"/>
      <c r="V94" s="254"/>
      <c r="W94" s="254"/>
      <c r="X94" s="254"/>
      <c r="Y94" s="254"/>
      <c r="Z94" s="254"/>
      <c r="AA94" s="254"/>
      <c r="AB94" s="254"/>
      <c r="AC94" s="254"/>
      <c r="AD94" s="254"/>
      <c r="AE94" s="254"/>
      <c r="AF94" s="254"/>
      <c r="AG94" s="254"/>
      <c r="AH94" s="254"/>
      <c r="AI94" s="254"/>
      <c r="AJ94" s="254"/>
      <c r="AK94" s="254"/>
      <c r="AL94" s="254"/>
      <c r="AM94" s="255">
        <f t="shared" si="12"/>
        <v>0</v>
      </c>
      <c r="AN94" s="255"/>
      <c r="AO94" s="255"/>
      <c r="AP94" s="54"/>
      <c r="AU94" s="202" cm="1">
        <f t="array" ref="AU94">_xlfn.IFS($B94="B",_xlfn.IFS($U94="ALTO",59.41,$U94="MEDIO",30.9,$U94="BAJO",15.49,$U94="SIN DAÑO",0),$B94="P",_xlfn.IFS($U94="ALTO",0,$U94="MEDIO",0,$U94="BAJO",0,$U94="SIN DAÑO",0),$B94="PC",_xlfn.IFS($U94="ALTO",0,$U94="MEDIO",0,$U94="BAJO",0,$U94="SIN DAÑO",0),$B94="C",_xlfn.IFS($U94="ALTO",0,$U94="MEDIO",0,$U94="BAJO",0,$U94="SIN DAÑO",0),$B94=0,0)</f>
        <v>0</v>
      </c>
      <c r="AV94" s="202" cm="1">
        <f t="array" ref="AV94">_xlfn.IFS($B94="B",_xlfn.IFS($U94="ALTO",59.1,$U94="MEDIO",30.78,$U94="BAJO",15.39,$U94="SIN DAÑO",0),$B94="P",_xlfn.IFS($U94="ALTO",0,$U94="MEDIO",0,$U94="BAJO",0,$U94="SIN DAÑO",0),$B94="PC",_xlfn.IFS($U94="ALTO",0,$U94="MEDIO",0,$U94="BAJO",0,$U94="SIN DAÑO",0),$B94="C",_xlfn.IFS($U94="ALTO",0,$U94="MEDIO",0,$U94="BAJO",0,$U94="SIN DAÑO",0),$B94=0,0)</f>
        <v>0</v>
      </c>
      <c r="AW94" s="202" cm="1">
        <f t="array" ref="AW94">_xlfn.IFS($B94="B",_xlfn.IFS($U94="ALTO",102.06,$U94="MEDIO",59.42,$U94="BAJO",29.71,$U94="SIN DAÑO",0),$B94="P",_xlfn.IFS($U94="ALTO",0,$U94="MEDIO",0,$U94="BAJO",0,$U94="SIN DAÑO",0),$B94="PC",_xlfn.IFS($U94="ALTO",0,$U94="MEDIO",0,$U94="BAJO",0,$U94="SIN DAÑO",0),$B94="C",_xlfn.IFS($U94="ALTO",0,$U94="MEDIO",0,$U94="BAJO",0,$U94="SIN DAÑO",0),$B94=0,0)</f>
        <v>0</v>
      </c>
      <c r="AX94" s="202" cm="1">
        <f t="array" ref="AX94">_xlfn.IFS($B94="B",_xlfn.IFS($U94="ALTO",76.02,$U94="MEDIO",50.44,$U94="BAJO",50.44,$U94="SIN DAÑO",0),$B94="P",_xlfn.IFS($U94="ALTO",0,$U94="MEDIO",0,$U94="BAJO",0,$U94="SIN DAÑO",0),$B94="PC",_xlfn.IFS($U94="ALTO",130.45,$U94="MEDIO",96.36,$U94="BAJO",41.28,$U94="SIN DAÑO",0),$B94="C",_xlfn.IFS($U94="ALTO",0,$U94="MEDIO",0,$U94="BAJO",0,$U94="SIN DAÑO",0),$B94=0,0)</f>
        <v>0</v>
      </c>
      <c r="AY94" s="202" cm="1">
        <f t="array" ref="AY94">_xlfn.IFS($B94="B",_xlfn.IFS($U94="ALTO",93.93,$U94="MEDIO",50.73,$U94="BAJO",15.8,$U94="SIN DAÑO",0),$B94="P",_xlfn.IFS($U94="ALTO",0,$U94="MEDIO",0,$U94="BAJO",0,$U94="SIN DAÑO",0),$B94="PC",_xlfn.IFS($U94="ALTO",0,$U94="MEDIO",0,$U94="BAJO",0,$U94="SIN DAÑO",0),$B94="C",_xlfn.IFS($U94="ALTO",110.87,$U94="MEDIO",37.53,$U94="BAJO",19.77,$U94="SIN DAÑO",0),$B94=0,0)</f>
        <v>0</v>
      </c>
      <c r="AZ94" s="202" cm="1">
        <f t="array" ref="AZ94">_xlfn.IFS($B94="B",_xlfn.IFS($U94="ALTO",11.46,$U94="MEDIO",11.05,$U94="BAJO",7.14,$U94="SIN DAÑO",0),$B94="P",_xlfn.IFS($U94="ALTO",0,$U94="MEDIO",0,$U94="BAJO",0,$U94="SIN DAÑO",0),$B94="PC",_xlfn.IFS($U94="ALTO",0,$U94="MEDIO",0,$U94="BAJO",0,$U94="SIN DAÑO",0),$B94="C",_xlfn.IFS($U94="ALTO",0,$U94="MEDIO",0,$U94="BAJO",0,$U94="SIN DAÑO",0),$B94=0,0)</f>
        <v>0</v>
      </c>
      <c r="BA94" s="202" cm="1">
        <f t="array" ref="BA94">_xlfn.IFS($B94="B",_xlfn.IFS($U94="ALTO",105.02,$U94="MEDIO",42.88,$U94="BAJO",18.26,$U94="SIN DAÑO",0),$B94="P",_xlfn.IFS($U94="ALTO",37.27,$U94="MEDIO",32.15,$U94="BAJO",20.1,$U94="SIN DAÑO",0),$B94="PC",_xlfn.IFS($U94="ALTO",37.27,$U94="MEDIO",32.15,$U94="BAJO",20.1,$U94="SIN DAÑO",0),$B94="C",_xlfn.IFS($U94="ALTO",0,$U94="MEDIO",0,$U94="BAJO",0,$U94="SIN DAÑO",0),$B94=0,0)</f>
        <v>0</v>
      </c>
      <c r="BB94" s="202" cm="1">
        <f t="array" ref="BB94">_xlfn.IFS($B94="B",_xlfn.IFS($U94="ALTO",34.94,$U94="MEDIO",16.49,$U94="BAJO",10.36,$U94="SIN DAÑO",0),$B94="P",_xlfn.IFS($U94="ALTO",0,$U94="MEDIO",0,$U94="BAJO",0,$U94="SIN DAÑO",0),$B94="PC",_xlfn.IFS($U94="ALTO",0,$U94="MEDIO",0,$U94="BAJO",0,$U94="SIN DAÑO",0),$B94="C",_xlfn.IFS($U94="ALTO",0,$U94="MEDIO",0,$U94="BAJO",0,$U94="SIN DAÑO",0),$B94=0,0)</f>
        <v>0</v>
      </c>
      <c r="BC94" s="210"/>
      <c r="BD94" s="202">
        <f t="shared" si="13"/>
        <v>0</v>
      </c>
      <c r="BE94" s="202">
        <f t="shared" si="14"/>
        <v>0</v>
      </c>
      <c r="BF94" s="202">
        <f t="shared" si="15"/>
        <v>0</v>
      </c>
      <c r="BG94" s="202">
        <f t="shared" si="16"/>
        <v>0</v>
      </c>
      <c r="BH94" s="202">
        <f t="shared" si="17"/>
        <v>0</v>
      </c>
      <c r="BI94" s="202">
        <f t="shared" si="18"/>
        <v>0</v>
      </c>
      <c r="BJ94" s="202">
        <f t="shared" si="19"/>
        <v>0</v>
      </c>
      <c r="BK94" s="202">
        <f t="shared" si="20"/>
        <v>0</v>
      </c>
      <c r="BL94" s="211">
        <f t="shared" si="21"/>
        <v>0</v>
      </c>
      <c r="BN94" s="202">
        <f t="shared" si="22"/>
        <v>0</v>
      </c>
      <c r="BO94" s="202" cm="1">
        <f t="array" ref="BO94">_xlfn.IFS(B94="B",0,B94="P",BL94*O94,B94="PC",BL94*O94,B94="C",BL94*O94,B94=0,0)</f>
        <v>0</v>
      </c>
    </row>
    <row r="95" spans="1:67" ht="13.9" customHeight="1" x14ac:dyDescent="0.25">
      <c r="A95" s="5"/>
      <c r="B95" s="212"/>
      <c r="C95" s="212"/>
      <c r="D95" s="246"/>
      <c r="E95" s="246"/>
      <c r="F95" s="246"/>
      <c r="G95" s="246"/>
      <c r="H95" s="246"/>
      <c r="I95" s="254"/>
      <c r="J95" s="254"/>
      <c r="K95" s="254"/>
      <c r="L95" s="254"/>
      <c r="M95" s="254"/>
      <c r="N95" s="254"/>
      <c r="O95" s="265"/>
      <c r="P95" s="265"/>
      <c r="Q95" s="254"/>
      <c r="R95" s="254"/>
      <c r="S95" s="254"/>
      <c r="T95" s="254"/>
      <c r="U95" s="254"/>
      <c r="V95" s="254"/>
      <c r="W95" s="254"/>
      <c r="X95" s="254"/>
      <c r="Y95" s="254"/>
      <c r="Z95" s="254"/>
      <c r="AA95" s="254"/>
      <c r="AB95" s="254"/>
      <c r="AC95" s="254"/>
      <c r="AD95" s="254"/>
      <c r="AE95" s="254"/>
      <c r="AF95" s="254"/>
      <c r="AG95" s="254"/>
      <c r="AH95" s="254"/>
      <c r="AI95" s="254"/>
      <c r="AJ95" s="254"/>
      <c r="AK95" s="254"/>
      <c r="AL95" s="254"/>
      <c r="AM95" s="255">
        <f t="shared" si="12"/>
        <v>0</v>
      </c>
      <c r="AN95" s="255"/>
      <c r="AO95" s="255"/>
      <c r="AP95" s="54"/>
      <c r="AU95" s="202" cm="1">
        <f t="array" ref="AU95">_xlfn.IFS($B95="B",_xlfn.IFS($U95="ALTO",59.41,$U95="MEDIO",30.9,$U95="BAJO",15.49,$U95="SIN DAÑO",0),$B95="P",_xlfn.IFS($U95="ALTO",0,$U95="MEDIO",0,$U95="BAJO",0,$U95="SIN DAÑO",0),$B95="PC",_xlfn.IFS($U95="ALTO",0,$U95="MEDIO",0,$U95="BAJO",0,$U95="SIN DAÑO",0),$B95="C",_xlfn.IFS($U95="ALTO",0,$U95="MEDIO",0,$U95="BAJO",0,$U95="SIN DAÑO",0),$B95=0,0)</f>
        <v>0</v>
      </c>
      <c r="AV95" s="202" cm="1">
        <f t="array" ref="AV95">_xlfn.IFS($B95="B",_xlfn.IFS($U95="ALTO",59.1,$U95="MEDIO",30.78,$U95="BAJO",15.39,$U95="SIN DAÑO",0),$B95="P",_xlfn.IFS($U95="ALTO",0,$U95="MEDIO",0,$U95="BAJO",0,$U95="SIN DAÑO",0),$B95="PC",_xlfn.IFS($U95="ALTO",0,$U95="MEDIO",0,$U95="BAJO",0,$U95="SIN DAÑO",0),$B95="C",_xlfn.IFS($U95="ALTO",0,$U95="MEDIO",0,$U95="BAJO",0,$U95="SIN DAÑO",0),$B95=0,0)</f>
        <v>0</v>
      </c>
      <c r="AW95" s="202" cm="1">
        <f t="array" ref="AW95">_xlfn.IFS($B95="B",_xlfn.IFS($U95="ALTO",102.06,$U95="MEDIO",59.42,$U95="BAJO",29.71,$U95="SIN DAÑO",0),$B95="P",_xlfn.IFS($U95="ALTO",0,$U95="MEDIO",0,$U95="BAJO",0,$U95="SIN DAÑO",0),$B95="PC",_xlfn.IFS($U95="ALTO",0,$U95="MEDIO",0,$U95="BAJO",0,$U95="SIN DAÑO",0),$B95="C",_xlfn.IFS($U95="ALTO",0,$U95="MEDIO",0,$U95="BAJO",0,$U95="SIN DAÑO",0),$B95=0,0)</f>
        <v>0</v>
      </c>
      <c r="AX95" s="202" cm="1">
        <f t="array" ref="AX95">_xlfn.IFS($B95="B",_xlfn.IFS($U95="ALTO",76.02,$U95="MEDIO",50.44,$U95="BAJO",50.44,$U95="SIN DAÑO",0),$B95="P",_xlfn.IFS($U95="ALTO",0,$U95="MEDIO",0,$U95="BAJO",0,$U95="SIN DAÑO",0),$B95="PC",_xlfn.IFS($U95="ALTO",130.45,$U95="MEDIO",96.36,$U95="BAJO",41.28,$U95="SIN DAÑO",0),$B95="C",_xlfn.IFS($U95="ALTO",0,$U95="MEDIO",0,$U95="BAJO",0,$U95="SIN DAÑO",0),$B95=0,0)</f>
        <v>0</v>
      </c>
      <c r="AY95" s="202" cm="1">
        <f t="array" ref="AY95">_xlfn.IFS($B95="B",_xlfn.IFS($U95="ALTO",93.93,$U95="MEDIO",50.73,$U95="BAJO",15.8,$U95="SIN DAÑO",0),$B95="P",_xlfn.IFS($U95="ALTO",0,$U95="MEDIO",0,$U95="BAJO",0,$U95="SIN DAÑO",0),$B95="PC",_xlfn.IFS($U95="ALTO",0,$U95="MEDIO",0,$U95="BAJO",0,$U95="SIN DAÑO",0),$B95="C",_xlfn.IFS($U95="ALTO",110.87,$U95="MEDIO",37.53,$U95="BAJO",19.77,$U95="SIN DAÑO",0),$B95=0,0)</f>
        <v>0</v>
      </c>
      <c r="AZ95" s="202" cm="1">
        <f t="array" ref="AZ95">_xlfn.IFS($B95="B",_xlfn.IFS($U95="ALTO",11.46,$U95="MEDIO",11.05,$U95="BAJO",7.14,$U95="SIN DAÑO",0),$B95="P",_xlfn.IFS($U95="ALTO",0,$U95="MEDIO",0,$U95="BAJO",0,$U95="SIN DAÑO",0),$B95="PC",_xlfn.IFS($U95="ALTO",0,$U95="MEDIO",0,$U95="BAJO",0,$U95="SIN DAÑO",0),$B95="C",_xlfn.IFS($U95="ALTO",0,$U95="MEDIO",0,$U95="BAJO",0,$U95="SIN DAÑO",0),$B95=0,0)</f>
        <v>0</v>
      </c>
      <c r="BA95" s="202" cm="1">
        <f t="array" ref="BA95">_xlfn.IFS($B95="B",_xlfn.IFS($U95="ALTO",105.02,$U95="MEDIO",42.88,$U95="BAJO",18.26,$U95="SIN DAÑO",0),$B95="P",_xlfn.IFS($U95="ALTO",37.27,$U95="MEDIO",32.15,$U95="BAJO",20.1,$U95="SIN DAÑO",0),$B95="PC",_xlfn.IFS($U95="ALTO",37.27,$U95="MEDIO",32.15,$U95="BAJO",20.1,$U95="SIN DAÑO",0),$B95="C",_xlfn.IFS($U95="ALTO",0,$U95="MEDIO",0,$U95="BAJO",0,$U95="SIN DAÑO",0),$B95=0,0)</f>
        <v>0</v>
      </c>
      <c r="BB95" s="202" cm="1">
        <f t="array" ref="BB95">_xlfn.IFS($B95="B",_xlfn.IFS($U95="ALTO",34.94,$U95="MEDIO",16.49,$U95="BAJO",10.36,$U95="SIN DAÑO",0),$B95="P",_xlfn.IFS($U95="ALTO",0,$U95="MEDIO",0,$U95="BAJO",0,$U95="SIN DAÑO",0),$B95="PC",_xlfn.IFS($U95="ALTO",0,$U95="MEDIO",0,$U95="BAJO",0,$U95="SIN DAÑO",0),$B95="C",_xlfn.IFS($U95="ALTO",0,$U95="MEDIO",0,$U95="BAJO",0,$U95="SIN DAÑO",0),$B95=0,0)</f>
        <v>0</v>
      </c>
      <c r="BC95" s="210"/>
      <c r="BD95" s="202">
        <f t="shared" si="13"/>
        <v>0</v>
      </c>
      <c r="BE95" s="202">
        <f t="shared" si="14"/>
        <v>0</v>
      </c>
      <c r="BF95" s="202">
        <f t="shared" si="15"/>
        <v>0</v>
      </c>
      <c r="BG95" s="202">
        <f t="shared" si="16"/>
        <v>0</v>
      </c>
      <c r="BH95" s="202">
        <f t="shared" si="17"/>
        <v>0</v>
      </c>
      <c r="BI95" s="202">
        <f t="shared" si="18"/>
        <v>0</v>
      </c>
      <c r="BJ95" s="202">
        <f t="shared" si="19"/>
        <v>0</v>
      </c>
      <c r="BK95" s="202">
        <f t="shared" si="20"/>
        <v>0</v>
      </c>
      <c r="BL95" s="211">
        <f t="shared" si="21"/>
        <v>0</v>
      </c>
      <c r="BN95" s="202">
        <f t="shared" si="22"/>
        <v>0</v>
      </c>
      <c r="BO95" s="202" cm="1">
        <f t="array" ref="BO95">_xlfn.IFS(B95="B",0,B95="P",BL95*O95,B95="PC",BL95*O95,B95="C",BL95*O95,B95=0,0)</f>
        <v>0</v>
      </c>
    </row>
    <row r="96" spans="1:67" ht="13.9" customHeight="1" x14ac:dyDescent="0.25">
      <c r="A96" s="5"/>
      <c r="B96" s="212"/>
      <c r="C96" s="212"/>
      <c r="D96" s="246"/>
      <c r="E96" s="246"/>
      <c r="F96" s="246"/>
      <c r="G96" s="246"/>
      <c r="H96" s="246"/>
      <c r="I96" s="254"/>
      <c r="J96" s="254"/>
      <c r="K96" s="254"/>
      <c r="L96" s="254"/>
      <c r="M96" s="254"/>
      <c r="N96" s="254"/>
      <c r="O96" s="265"/>
      <c r="P96" s="265"/>
      <c r="Q96" s="254"/>
      <c r="R96" s="254"/>
      <c r="S96" s="254"/>
      <c r="T96" s="254"/>
      <c r="U96" s="254"/>
      <c r="V96" s="254"/>
      <c r="W96" s="254"/>
      <c r="X96" s="254"/>
      <c r="Y96" s="254"/>
      <c r="Z96" s="254"/>
      <c r="AA96" s="254"/>
      <c r="AB96" s="254"/>
      <c r="AC96" s="254"/>
      <c r="AD96" s="254"/>
      <c r="AE96" s="254"/>
      <c r="AF96" s="254"/>
      <c r="AG96" s="254"/>
      <c r="AH96" s="254"/>
      <c r="AI96" s="254"/>
      <c r="AJ96" s="254"/>
      <c r="AK96" s="254"/>
      <c r="AL96" s="254"/>
      <c r="AM96" s="255">
        <f t="shared" si="12"/>
        <v>0</v>
      </c>
      <c r="AN96" s="255"/>
      <c r="AO96" s="255"/>
      <c r="AP96" s="54"/>
      <c r="AU96" s="202" cm="1">
        <f t="array" ref="AU96">_xlfn.IFS($B96="B",_xlfn.IFS($U96="ALTO",59.41,$U96="MEDIO",30.9,$U96="BAJO",15.49,$U96="SIN DAÑO",0),$B96="P",_xlfn.IFS($U96="ALTO",0,$U96="MEDIO",0,$U96="BAJO",0,$U96="SIN DAÑO",0),$B96="PC",_xlfn.IFS($U96="ALTO",0,$U96="MEDIO",0,$U96="BAJO",0,$U96="SIN DAÑO",0),$B96="C",_xlfn.IFS($U96="ALTO",0,$U96="MEDIO",0,$U96="BAJO",0,$U96="SIN DAÑO",0),$B96=0,0)</f>
        <v>0</v>
      </c>
      <c r="AV96" s="202" cm="1">
        <f t="array" ref="AV96">_xlfn.IFS($B96="B",_xlfn.IFS($U96="ALTO",59.1,$U96="MEDIO",30.78,$U96="BAJO",15.39,$U96="SIN DAÑO",0),$B96="P",_xlfn.IFS($U96="ALTO",0,$U96="MEDIO",0,$U96="BAJO",0,$U96="SIN DAÑO",0),$B96="PC",_xlfn.IFS($U96="ALTO",0,$U96="MEDIO",0,$U96="BAJO",0,$U96="SIN DAÑO",0),$B96="C",_xlfn.IFS($U96="ALTO",0,$U96="MEDIO",0,$U96="BAJO",0,$U96="SIN DAÑO",0),$B96=0,0)</f>
        <v>0</v>
      </c>
      <c r="AW96" s="202" cm="1">
        <f t="array" ref="AW96">_xlfn.IFS($B96="B",_xlfn.IFS($U96="ALTO",102.06,$U96="MEDIO",59.42,$U96="BAJO",29.71,$U96="SIN DAÑO",0),$B96="P",_xlfn.IFS($U96="ALTO",0,$U96="MEDIO",0,$U96="BAJO",0,$U96="SIN DAÑO",0),$B96="PC",_xlfn.IFS($U96="ALTO",0,$U96="MEDIO",0,$U96="BAJO",0,$U96="SIN DAÑO",0),$B96="C",_xlfn.IFS($U96="ALTO",0,$U96="MEDIO",0,$U96="BAJO",0,$U96="SIN DAÑO",0),$B96=0,0)</f>
        <v>0</v>
      </c>
      <c r="AX96" s="202" cm="1">
        <f t="array" ref="AX96">_xlfn.IFS($B96="B",_xlfn.IFS($U96="ALTO",76.02,$U96="MEDIO",50.44,$U96="BAJO",50.44,$U96="SIN DAÑO",0),$B96="P",_xlfn.IFS($U96="ALTO",0,$U96="MEDIO",0,$U96="BAJO",0,$U96="SIN DAÑO",0),$B96="PC",_xlfn.IFS($U96="ALTO",130.45,$U96="MEDIO",96.36,$U96="BAJO",41.28,$U96="SIN DAÑO",0),$B96="C",_xlfn.IFS($U96="ALTO",0,$U96="MEDIO",0,$U96="BAJO",0,$U96="SIN DAÑO",0),$B96=0,0)</f>
        <v>0</v>
      </c>
      <c r="AY96" s="202" cm="1">
        <f t="array" ref="AY96">_xlfn.IFS($B96="B",_xlfn.IFS($U96="ALTO",93.93,$U96="MEDIO",50.73,$U96="BAJO",15.8,$U96="SIN DAÑO",0),$B96="P",_xlfn.IFS($U96="ALTO",0,$U96="MEDIO",0,$U96="BAJO",0,$U96="SIN DAÑO",0),$B96="PC",_xlfn.IFS($U96="ALTO",0,$U96="MEDIO",0,$U96="BAJO",0,$U96="SIN DAÑO",0),$B96="C",_xlfn.IFS($U96="ALTO",110.87,$U96="MEDIO",37.53,$U96="BAJO",19.77,$U96="SIN DAÑO",0),$B96=0,0)</f>
        <v>0</v>
      </c>
      <c r="AZ96" s="202" cm="1">
        <f t="array" ref="AZ96">_xlfn.IFS($B96="B",_xlfn.IFS($U96="ALTO",11.46,$U96="MEDIO",11.05,$U96="BAJO",7.14,$U96="SIN DAÑO",0),$B96="P",_xlfn.IFS($U96="ALTO",0,$U96="MEDIO",0,$U96="BAJO",0,$U96="SIN DAÑO",0),$B96="PC",_xlfn.IFS($U96="ALTO",0,$U96="MEDIO",0,$U96="BAJO",0,$U96="SIN DAÑO",0),$B96="C",_xlfn.IFS($U96="ALTO",0,$U96="MEDIO",0,$U96="BAJO",0,$U96="SIN DAÑO",0),$B96=0,0)</f>
        <v>0</v>
      </c>
      <c r="BA96" s="202" cm="1">
        <f t="array" ref="BA96">_xlfn.IFS($B96="B",_xlfn.IFS($U96="ALTO",105.02,$U96="MEDIO",42.88,$U96="BAJO",18.26,$U96="SIN DAÑO",0),$B96="P",_xlfn.IFS($U96="ALTO",37.27,$U96="MEDIO",32.15,$U96="BAJO",20.1,$U96="SIN DAÑO",0),$B96="PC",_xlfn.IFS($U96="ALTO",37.27,$U96="MEDIO",32.15,$U96="BAJO",20.1,$U96="SIN DAÑO",0),$B96="C",_xlfn.IFS($U96="ALTO",0,$U96="MEDIO",0,$U96="BAJO",0,$U96="SIN DAÑO",0),$B96=0,0)</f>
        <v>0</v>
      </c>
      <c r="BB96" s="202" cm="1">
        <f t="array" ref="BB96">_xlfn.IFS($B96="B",_xlfn.IFS($U96="ALTO",34.94,$U96="MEDIO",16.49,$U96="BAJO",10.36,$U96="SIN DAÑO",0),$B96="P",_xlfn.IFS($U96="ALTO",0,$U96="MEDIO",0,$U96="BAJO",0,$U96="SIN DAÑO",0),$B96="PC",_xlfn.IFS($U96="ALTO",0,$U96="MEDIO",0,$U96="BAJO",0,$U96="SIN DAÑO",0),$B96="C",_xlfn.IFS($U96="ALTO",0,$U96="MEDIO",0,$U96="BAJO",0,$U96="SIN DAÑO",0),$B96=0,0)</f>
        <v>0</v>
      </c>
      <c r="BC96" s="210"/>
      <c r="BD96" s="202">
        <f t="shared" si="13"/>
        <v>0</v>
      </c>
      <c r="BE96" s="202">
        <f t="shared" si="14"/>
        <v>0</v>
      </c>
      <c r="BF96" s="202">
        <f t="shared" si="15"/>
        <v>0</v>
      </c>
      <c r="BG96" s="202">
        <f t="shared" si="16"/>
        <v>0</v>
      </c>
      <c r="BH96" s="202">
        <f t="shared" si="17"/>
        <v>0</v>
      </c>
      <c r="BI96" s="202">
        <f t="shared" si="18"/>
        <v>0</v>
      </c>
      <c r="BJ96" s="202">
        <f t="shared" si="19"/>
        <v>0</v>
      </c>
      <c r="BK96" s="202">
        <f t="shared" si="20"/>
        <v>0</v>
      </c>
      <c r="BL96" s="211">
        <f t="shared" si="21"/>
        <v>0</v>
      </c>
      <c r="BN96" s="202">
        <f t="shared" si="22"/>
        <v>0</v>
      </c>
      <c r="BO96" s="202" cm="1">
        <f t="array" ref="BO96">_xlfn.IFS(B96="B",0,B96="P",BL96*O96,B96="PC",BL96*O96,B96="C",BL96*O96,B96=0,0)</f>
        <v>0</v>
      </c>
    </row>
    <row r="97" spans="1:67" ht="13.9" customHeight="1" x14ac:dyDescent="0.25">
      <c r="A97" s="5"/>
      <c r="B97" s="212"/>
      <c r="C97" s="212"/>
      <c r="D97" s="246"/>
      <c r="E97" s="246"/>
      <c r="F97" s="246"/>
      <c r="G97" s="246"/>
      <c r="H97" s="246"/>
      <c r="I97" s="254"/>
      <c r="J97" s="254"/>
      <c r="K97" s="254"/>
      <c r="L97" s="254"/>
      <c r="M97" s="254"/>
      <c r="N97" s="254"/>
      <c r="O97" s="265"/>
      <c r="P97" s="265"/>
      <c r="Q97" s="254"/>
      <c r="R97" s="254"/>
      <c r="S97" s="254"/>
      <c r="T97" s="254"/>
      <c r="U97" s="254"/>
      <c r="V97" s="254"/>
      <c r="W97" s="254"/>
      <c r="X97" s="254"/>
      <c r="Y97" s="254"/>
      <c r="Z97" s="254"/>
      <c r="AA97" s="254"/>
      <c r="AB97" s="254"/>
      <c r="AC97" s="254"/>
      <c r="AD97" s="254"/>
      <c r="AE97" s="254"/>
      <c r="AF97" s="254"/>
      <c r="AG97" s="254"/>
      <c r="AH97" s="254"/>
      <c r="AI97" s="254"/>
      <c r="AJ97" s="254"/>
      <c r="AK97" s="254"/>
      <c r="AL97" s="254"/>
      <c r="AM97" s="255">
        <f t="shared" si="12"/>
        <v>0</v>
      </c>
      <c r="AN97" s="255"/>
      <c r="AO97" s="255"/>
      <c r="AP97" s="54"/>
      <c r="AU97" s="202" cm="1">
        <f t="array" ref="AU97">_xlfn.IFS($B97="B",_xlfn.IFS($U97="ALTO",59.41,$U97="MEDIO",30.9,$U97="BAJO",15.49,$U97="SIN DAÑO",0),$B97="P",_xlfn.IFS($U97="ALTO",0,$U97="MEDIO",0,$U97="BAJO",0,$U97="SIN DAÑO",0),$B97="PC",_xlfn.IFS($U97="ALTO",0,$U97="MEDIO",0,$U97="BAJO",0,$U97="SIN DAÑO",0),$B97="C",_xlfn.IFS($U97="ALTO",0,$U97="MEDIO",0,$U97="BAJO",0,$U97="SIN DAÑO",0),$B97=0,0)</f>
        <v>0</v>
      </c>
      <c r="AV97" s="202" cm="1">
        <f t="array" ref="AV97">_xlfn.IFS($B97="B",_xlfn.IFS($U97="ALTO",59.1,$U97="MEDIO",30.78,$U97="BAJO",15.39,$U97="SIN DAÑO",0),$B97="P",_xlfn.IFS($U97="ALTO",0,$U97="MEDIO",0,$U97="BAJO",0,$U97="SIN DAÑO",0),$B97="PC",_xlfn.IFS($U97="ALTO",0,$U97="MEDIO",0,$U97="BAJO",0,$U97="SIN DAÑO",0),$B97="C",_xlfn.IFS($U97="ALTO",0,$U97="MEDIO",0,$U97="BAJO",0,$U97="SIN DAÑO",0),$B97=0,0)</f>
        <v>0</v>
      </c>
      <c r="AW97" s="202" cm="1">
        <f t="array" ref="AW97">_xlfn.IFS($B97="B",_xlfn.IFS($U97="ALTO",102.06,$U97="MEDIO",59.42,$U97="BAJO",29.71,$U97="SIN DAÑO",0),$B97="P",_xlfn.IFS($U97="ALTO",0,$U97="MEDIO",0,$U97="BAJO",0,$U97="SIN DAÑO",0),$B97="PC",_xlfn.IFS($U97="ALTO",0,$U97="MEDIO",0,$U97="BAJO",0,$U97="SIN DAÑO",0),$B97="C",_xlfn.IFS($U97="ALTO",0,$U97="MEDIO",0,$U97="BAJO",0,$U97="SIN DAÑO",0),$B97=0,0)</f>
        <v>0</v>
      </c>
      <c r="AX97" s="202" cm="1">
        <f t="array" ref="AX97">_xlfn.IFS($B97="B",_xlfn.IFS($U97="ALTO",76.02,$U97="MEDIO",50.44,$U97="BAJO",50.44,$U97="SIN DAÑO",0),$B97="P",_xlfn.IFS($U97="ALTO",0,$U97="MEDIO",0,$U97="BAJO",0,$U97="SIN DAÑO",0),$B97="PC",_xlfn.IFS($U97="ALTO",130.45,$U97="MEDIO",96.36,$U97="BAJO",41.28,$U97="SIN DAÑO",0),$B97="C",_xlfn.IFS($U97="ALTO",0,$U97="MEDIO",0,$U97="BAJO",0,$U97="SIN DAÑO",0),$B97=0,0)</f>
        <v>0</v>
      </c>
      <c r="AY97" s="202" cm="1">
        <f t="array" ref="AY97">_xlfn.IFS($B97="B",_xlfn.IFS($U97="ALTO",93.93,$U97="MEDIO",50.73,$U97="BAJO",15.8,$U97="SIN DAÑO",0),$B97="P",_xlfn.IFS($U97="ALTO",0,$U97="MEDIO",0,$U97="BAJO",0,$U97="SIN DAÑO",0),$B97="PC",_xlfn.IFS($U97="ALTO",0,$U97="MEDIO",0,$U97="BAJO",0,$U97="SIN DAÑO",0),$B97="C",_xlfn.IFS($U97="ALTO",110.87,$U97="MEDIO",37.53,$U97="BAJO",19.77,$U97="SIN DAÑO",0),$B97=0,0)</f>
        <v>0</v>
      </c>
      <c r="AZ97" s="202" cm="1">
        <f t="array" ref="AZ97">_xlfn.IFS($B97="B",_xlfn.IFS($U97="ALTO",11.46,$U97="MEDIO",11.05,$U97="BAJO",7.14,$U97="SIN DAÑO",0),$B97="P",_xlfn.IFS($U97="ALTO",0,$U97="MEDIO",0,$U97="BAJO",0,$U97="SIN DAÑO",0),$B97="PC",_xlfn.IFS($U97="ALTO",0,$U97="MEDIO",0,$U97="BAJO",0,$U97="SIN DAÑO",0),$B97="C",_xlfn.IFS($U97="ALTO",0,$U97="MEDIO",0,$U97="BAJO",0,$U97="SIN DAÑO",0),$B97=0,0)</f>
        <v>0</v>
      </c>
      <c r="BA97" s="202" cm="1">
        <f t="array" ref="BA97">_xlfn.IFS($B97="B",_xlfn.IFS($U97="ALTO",105.02,$U97="MEDIO",42.88,$U97="BAJO",18.26,$U97="SIN DAÑO",0),$B97="P",_xlfn.IFS($U97="ALTO",37.27,$U97="MEDIO",32.15,$U97="BAJO",20.1,$U97="SIN DAÑO",0),$B97="PC",_xlfn.IFS($U97="ALTO",37.27,$U97="MEDIO",32.15,$U97="BAJO",20.1,$U97="SIN DAÑO",0),$B97="C",_xlfn.IFS($U97="ALTO",0,$U97="MEDIO",0,$U97="BAJO",0,$U97="SIN DAÑO",0),$B97=0,0)</f>
        <v>0</v>
      </c>
      <c r="BB97" s="202" cm="1">
        <f t="array" ref="BB97">_xlfn.IFS($B97="B",_xlfn.IFS($U97="ALTO",34.94,$U97="MEDIO",16.49,$U97="BAJO",10.36,$U97="SIN DAÑO",0),$B97="P",_xlfn.IFS($U97="ALTO",0,$U97="MEDIO",0,$U97="BAJO",0,$U97="SIN DAÑO",0),$B97="PC",_xlfn.IFS($U97="ALTO",0,$U97="MEDIO",0,$U97="BAJO",0,$U97="SIN DAÑO",0),$B97="C",_xlfn.IFS($U97="ALTO",0,$U97="MEDIO",0,$U97="BAJO",0,$U97="SIN DAÑO",0),$B97=0,0)</f>
        <v>0</v>
      </c>
      <c r="BC97" s="210"/>
      <c r="BD97" s="202">
        <f t="shared" si="13"/>
        <v>0</v>
      </c>
      <c r="BE97" s="202">
        <f t="shared" si="14"/>
        <v>0</v>
      </c>
      <c r="BF97" s="202">
        <f t="shared" si="15"/>
        <v>0</v>
      </c>
      <c r="BG97" s="202">
        <f t="shared" si="16"/>
        <v>0</v>
      </c>
      <c r="BH97" s="202">
        <f t="shared" si="17"/>
        <v>0</v>
      </c>
      <c r="BI97" s="202">
        <f t="shared" si="18"/>
        <v>0</v>
      </c>
      <c r="BJ97" s="202">
        <f t="shared" si="19"/>
        <v>0</v>
      </c>
      <c r="BK97" s="202">
        <f t="shared" si="20"/>
        <v>0</v>
      </c>
      <c r="BL97" s="211">
        <f t="shared" si="21"/>
        <v>0</v>
      </c>
      <c r="BN97" s="202">
        <f t="shared" si="22"/>
        <v>0</v>
      </c>
      <c r="BO97" s="202" cm="1">
        <f t="array" ref="BO97">_xlfn.IFS(B97="B",0,B97="P",BL97*O97,B97="PC",BL97*O97,B97="C",BL97*O97,B97=0,0)</f>
        <v>0</v>
      </c>
    </row>
    <row r="98" spans="1:67" ht="13.9" customHeight="1" x14ac:dyDescent="0.25">
      <c r="A98" s="5"/>
      <c r="B98" s="212"/>
      <c r="C98" s="212"/>
      <c r="D98" s="246"/>
      <c r="E98" s="246"/>
      <c r="F98" s="246"/>
      <c r="G98" s="246"/>
      <c r="H98" s="246"/>
      <c r="I98" s="254"/>
      <c r="J98" s="254"/>
      <c r="K98" s="254"/>
      <c r="L98" s="254"/>
      <c r="M98" s="254"/>
      <c r="N98" s="254"/>
      <c r="O98" s="265"/>
      <c r="P98" s="265"/>
      <c r="Q98" s="254"/>
      <c r="R98" s="254"/>
      <c r="S98" s="254"/>
      <c r="T98" s="254"/>
      <c r="U98" s="254"/>
      <c r="V98" s="254"/>
      <c r="W98" s="254"/>
      <c r="X98" s="254"/>
      <c r="Y98" s="254"/>
      <c r="Z98" s="254"/>
      <c r="AA98" s="254"/>
      <c r="AB98" s="254"/>
      <c r="AC98" s="254"/>
      <c r="AD98" s="254"/>
      <c r="AE98" s="254"/>
      <c r="AF98" s="254"/>
      <c r="AG98" s="254"/>
      <c r="AH98" s="254"/>
      <c r="AI98" s="254"/>
      <c r="AJ98" s="254"/>
      <c r="AK98" s="254"/>
      <c r="AL98" s="254"/>
      <c r="AM98" s="255">
        <f t="shared" si="12"/>
        <v>0</v>
      </c>
      <c r="AN98" s="255"/>
      <c r="AO98" s="255"/>
      <c r="AP98" s="54"/>
      <c r="AU98" s="202" cm="1">
        <f t="array" ref="AU98">_xlfn.IFS($B98="B",_xlfn.IFS($U98="ALTO",59.41,$U98="MEDIO",30.9,$U98="BAJO",15.49,$U98="SIN DAÑO",0),$B98="P",_xlfn.IFS($U98="ALTO",0,$U98="MEDIO",0,$U98="BAJO",0,$U98="SIN DAÑO",0),$B98="PC",_xlfn.IFS($U98="ALTO",0,$U98="MEDIO",0,$U98="BAJO",0,$U98="SIN DAÑO",0),$B98="C",_xlfn.IFS($U98="ALTO",0,$U98="MEDIO",0,$U98="BAJO",0,$U98="SIN DAÑO",0),$B98=0,0)</f>
        <v>0</v>
      </c>
      <c r="AV98" s="202" cm="1">
        <f t="array" ref="AV98">_xlfn.IFS($B98="B",_xlfn.IFS($U98="ALTO",59.1,$U98="MEDIO",30.78,$U98="BAJO",15.39,$U98="SIN DAÑO",0),$B98="P",_xlfn.IFS($U98="ALTO",0,$U98="MEDIO",0,$U98="BAJO",0,$U98="SIN DAÑO",0),$B98="PC",_xlfn.IFS($U98="ALTO",0,$U98="MEDIO",0,$U98="BAJO",0,$U98="SIN DAÑO",0),$B98="C",_xlfn.IFS($U98="ALTO",0,$U98="MEDIO",0,$U98="BAJO",0,$U98="SIN DAÑO",0),$B98=0,0)</f>
        <v>0</v>
      </c>
      <c r="AW98" s="202" cm="1">
        <f t="array" ref="AW98">_xlfn.IFS($B98="B",_xlfn.IFS($U98="ALTO",102.06,$U98="MEDIO",59.42,$U98="BAJO",29.71,$U98="SIN DAÑO",0),$B98="P",_xlfn.IFS($U98="ALTO",0,$U98="MEDIO",0,$U98="BAJO",0,$U98="SIN DAÑO",0),$B98="PC",_xlfn.IFS($U98="ALTO",0,$U98="MEDIO",0,$U98="BAJO",0,$U98="SIN DAÑO",0),$B98="C",_xlfn.IFS($U98="ALTO",0,$U98="MEDIO",0,$U98="BAJO",0,$U98="SIN DAÑO",0),$B98=0,0)</f>
        <v>0</v>
      </c>
      <c r="AX98" s="202" cm="1">
        <f t="array" ref="AX98">_xlfn.IFS($B98="B",_xlfn.IFS($U98="ALTO",76.02,$U98="MEDIO",50.44,$U98="BAJO",50.44,$U98="SIN DAÑO",0),$B98="P",_xlfn.IFS($U98="ALTO",0,$U98="MEDIO",0,$U98="BAJO",0,$U98="SIN DAÑO",0),$B98="PC",_xlfn.IFS($U98="ALTO",130.45,$U98="MEDIO",96.36,$U98="BAJO",41.28,$U98="SIN DAÑO",0),$B98="C",_xlfn.IFS($U98="ALTO",0,$U98="MEDIO",0,$U98="BAJO",0,$U98="SIN DAÑO",0),$B98=0,0)</f>
        <v>0</v>
      </c>
      <c r="AY98" s="202" cm="1">
        <f t="array" ref="AY98">_xlfn.IFS($B98="B",_xlfn.IFS($U98="ALTO",93.93,$U98="MEDIO",50.73,$U98="BAJO",15.8,$U98="SIN DAÑO",0),$B98="P",_xlfn.IFS($U98="ALTO",0,$U98="MEDIO",0,$U98="BAJO",0,$U98="SIN DAÑO",0),$B98="PC",_xlfn.IFS($U98="ALTO",0,$U98="MEDIO",0,$U98="BAJO",0,$U98="SIN DAÑO",0),$B98="C",_xlfn.IFS($U98="ALTO",110.87,$U98="MEDIO",37.53,$U98="BAJO",19.77,$U98="SIN DAÑO",0),$B98=0,0)</f>
        <v>0</v>
      </c>
      <c r="AZ98" s="202" cm="1">
        <f t="array" ref="AZ98">_xlfn.IFS($B98="B",_xlfn.IFS($U98="ALTO",11.46,$U98="MEDIO",11.05,$U98="BAJO",7.14,$U98="SIN DAÑO",0),$B98="P",_xlfn.IFS($U98="ALTO",0,$U98="MEDIO",0,$U98="BAJO",0,$U98="SIN DAÑO",0),$B98="PC",_xlfn.IFS($U98="ALTO",0,$U98="MEDIO",0,$U98="BAJO",0,$U98="SIN DAÑO",0),$B98="C",_xlfn.IFS($U98="ALTO",0,$U98="MEDIO",0,$U98="BAJO",0,$U98="SIN DAÑO",0),$B98=0,0)</f>
        <v>0</v>
      </c>
      <c r="BA98" s="202" cm="1">
        <f t="array" ref="BA98">_xlfn.IFS($B98="B",_xlfn.IFS($U98="ALTO",105.02,$U98="MEDIO",42.88,$U98="BAJO",18.26,$U98="SIN DAÑO",0),$B98="P",_xlfn.IFS($U98="ALTO",37.27,$U98="MEDIO",32.15,$U98="BAJO",20.1,$U98="SIN DAÑO",0),$B98="PC",_xlfn.IFS($U98="ALTO",37.27,$U98="MEDIO",32.15,$U98="BAJO",20.1,$U98="SIN DAÑO",0),$B98="C",_xlfn.IFS($U98="ALTO",0,$U98="MEDIO",0,$U98="BAJO",0,$U98="SIN DAÑO",0),$B98=0,0)</f>
        <v>0</v>
      </c>
      <c r="BB98" s="202" cm="1">
        <f t="array" ref="BB98">_xlfn.IFS($B98="B",_xlfn.IFS($U98="ALTO",34.94,$U98="MEDIO",16.49,$U98="BAJO",10.36,$U98="SIN DAÑO",0),$B98="P",_xlfn.IFS($U98="ALTO",0,$U98="MEDIO",0,$U98="BAJO",0,$U98="SIN DAÑO",0),$B98="PC",_xlfn.IFS($U98="ALTO",0,$U98="MEDIO",0,$U98="BAJO",0,$U98="SIN DAÑO",0),$B98="C",_xlfn.IFS($U98="ALTO",0,$U98="MEDIO",0,$U98="BAJO",0,$U98="SIN DAÑO",0),$B98=0,0)</f>
        <v>0</v>
      </c>
      <c r="BC98" s="210"/>
      <c r="BD98" s="202">
        <f t="shared" si="13"/>
        <v>0</v>
      </c>
      <c r="BE98" s="202">
        <f t="shared" si="14"/>
        <v>0</v>
      </c>
      <c r="BF98" s="202">
        <f t="shared" si="15"/>
        <v>0</v>
      </c>
      <c r="BG98" s="202">
        <f t="shared" si="16"/>
        <v>0</v>
      </c>
      <c r="BH98" s="202">
        <f t="shared" si="17"/>
        <v>0</v>
      </c>
      <c r="BI98" s="202">
        <f t="shared" si="18"/>
        <v>0</v>
      </c>
      <c r="BJ98" s="202">
        <f t="shared" si="19"/>
        <v>0</v>
      </c>
      <c r="BK98" s="202">
        <f t="shared" si="20"/>
        <v>0</v>
      </c>
      <c r="BL98" s="211">
        <f t="shared" si="21"/>
        <v>0</v>
      </c>
      <c r="BN98" s="202">
        <f t="shared" si="22"/>
        <v>0</v>
      </c>
      <c r="BO98" s="202" cm="1">
        <f t="array" ref="BO98">_xlfn.IFS(B98="B",0,B98="P",BL98*O98,B98="PC",BL98*O98,B98="C",BL98*O98,B98=0,0)</f>
        <v>0</v>
      </c>
    </row>
    <row r="99" spans="1:67" ht="13.9" customHeight="1" x14ac:dyDescent="0.25">
      <c r="A99" s="5"/>
      <c r="B99" s="212"/>
      <c r="C99" s="212"/>
      <c r="D99" s="246"/>
      <c r="E99" s="246"/>
      <c r="F99" s="246"/>
      <c r="G99" s="246"/>
      <c r="H99" s="246"/>
      <c r="I99" s="254"/>
      <c r="J99" s="254"/>
      <c r="K99" s="254"/>
      <c r="L99" s="254"/>
      <c r="M99" s="254"/>
      <c r="N99" s="254"/>
      <c r="O99" s="265"/>
      <c r="P99" s="265"/>
      <c r="Q99" s="254"/>
      <c r="R99" s="254"/>
      <c r="S99" s="254"/>
      <c r="T99" s="254"/>
      <c r="U99" s="254"/>
      <c r="V99" s="254"/>
      <c r="W99" s="254"/>
      <c r="X99" s="254"/>
      <c r="Y99" s="254"/>
      <c r="Z99" s="254"/>
      <c r="AA99" s="254"/>
      <c r="AB99" s="254"/>
      <c r="AC99" s="254"/>
      <c r="AD99" s="254"/>
      <c r="AE99" s="254"/>
      <c r="AF99" s="254"/>
      <c r="AG99" s="254"/>
      <c r="AH99" s="254"/>
      <c r="AI99" s="254"/>
      <c r="AJ99" s="254"/>
      <c r="AK99" s="254"/>
      <c r="AL99" s="254"/>
      <c r="AM99" s="255">
        <f t="shared" si="12"/>
        <v>0</v>
      </c>
      <c r="AN99" s="255"/>
      <c r="AO99" s="255"/>
      <c r="AP99" s="54"/>
      <c r="AU99" s="202" cm="1">
        <f t="array" ref="AU99">_xlfn.IFS($B99="B",_xlfn.IFS($U99="ALTO",59.41,$U99="MEDIO",30.9,$U99="BAJO",15.49,$U99="SIN DAÑO",0),$B99="P",_xlfn.IFS($U99="ALTO",0,$U99="MEDIO",0,$U99="BAJO",0,$U99="SIN DAÑO",0),$B99="PC",_xlfn.IFS($U99="ALTO",0,$U99="MEDIO",0,$U99="BAJO",0,$U99="SIN DAÑO",0),$B99="C",_xlfn.IFS($U99="ALTO",0,$U99="MEDIO",0,$U99="BAJO",0,$U99="SIN DAÑO",0),$B99=0,0)</f>
        <v>0</v>
      </c>
      <c r="AV99" s="202" cm="1">
        <f t="array" ref="AV99">_xlfn.IFS($B99="B",_xlfn.IFS($U99="ALTO",59.1,$U99="MEDIO",30.78,$U99="BAJO",15.39,$U99="SIN DAÑO",0),$B99="P",_xlfn.IFS($U99="ALTO",0,$U99="MEDIO",0,$U99="BAJO",0,$U99="SIN DAÑO",0),$B99="PC",_xlfn.IFS($U99="ALTO",0,$U99="MEDIO",0,$U99="BAJO",0,$U99="SIN DAÑO",0),$B99="C",_xlfn.IFS($U99="ALTO",0,$U99="MEDIO",0,$U99="BAJO",0,$U99="SIN DAÑO",0),$B99=0,0)</f>
        <v>0</v>
      </c>
      <c r="AW99" s="202" cm="1">
        <f t="array" ref="AW99">_xlfn.IFS($B99="B",_xlfn.IFS($U99="ALTO",102.06,$U99="MEDIO",59.42,$U99="BAJO",29.71,$U99="SIN DAÑO",0),$B99="P",_xlfn.IFS($U99="ALTO",0,$U99="MEDIO",0,$U99="BAJO",0,$U99="SIN DAÑO",0),$B99="PC",_xlfn.IFS($U99="ALTO",0,$U99="MEDIO",0,$U99="BAJO",0,$U99="SIN DAÑO",0),$B99="C",_xlfn.IFS($U99="ALTO",0,$U99="MEDIO",0,$U99="BAJO",0,$U99="SIN DAÑO",0),$B99=0,0)</f>
        <v>0</v>
      </c>
      <c r="AX99" s="202" cm="1">
        <f t="array" ref="AX99">_xlfn.IFS($B99="B",_xlfn.IFS($U99="ALTO",76.02,$U99="MEDIO",50.44,$U99="BAJO",50.44,$U99="SIN DAÑO",0),$B99="P",_xlfn.IFS($U99="ALTO",0,$U99="MEDIO",0,$U99="BAJO",0,$U99="SIN DAÑO",0),$B99="PC",_xlfn.IFS($U99="ALTO",130.45,$U99="MEDIO",96.36,$U99="BAJO",41.28,$U99="SIN DAÑO",0),$B99="C",_xlfn.IFS($U99="ALTO",0,$U99="MEDIO",0,$U99="BAJO",0,$U99="SIN DAÑO",0),$B99=0,0)</f>
        <v>0</v>
      </c>
      <c r="AY99" s="202" cm="1">
        <f t="array" ref="AY99">_xlfn.IFS($B99="B",_xlfn.IFS($U99="ALTO",93.93,$U99="MEDIO",50.73,$U99="BAJO",15.8,$U99="SIN DAÑO",0),$B99="P",_xlfn.IFS($U99="ALTO",0,$U99="MEDIO",0,$U99="BAJO",0,$U99="SIN DAÑO",0),$B99="PC",_xlfn.IFS($U99="ALTO",0,$U99="MEDIO",0,$U99="BAJO",0,$U99="SIN DAÑO",0),$B99="C",_xlfn.IFS($U99="ALTO",110.87,$U99="MEDIO",37.53,$U99="BAJO",19.77,$U99="SIN DAÑO",0),$B99=0,0)</f>
        <v>0</v>
      </c>
      <c r="AZ99" s="202" cm="1">
        <f t="array" ref="AZ99">_xlfn.IFS($B99="B",_xlfn.IFS($U99="ALTO",11.46,$U99="MEDIO",11.05,$U99="BAJO",7.14,$U99="SIN DAÑO",0),$B99="P",_xlfn.IFS($U99="ALTO",0,$U99="MEDIO",0,$U99="BAJO",0,$U99="SIN DAÑO",0),$B99="PC",_xlfn.IFS($U99="ALTO",0,$U99="MEDIO",0,$U99="BAJO",0,$U99="SIN DAÑO",0),$B99="C",_xlfn.IFS($U99="ALTO",0,$U99="MEDIO",0,$U99="BAJO",0,$U99="SIN DAÑO",0),$B99=0,0)</f>
        <v>0</v>
      </c>
      <c r="BA99" s="202" cm="1">
        <f t="array" ref="BA99">_xlfn.IFS($B99="B",_xlfn.IFS($U99="ALTO",105.02,$U99="MEDIO",42.88,$U99="BAJO",18.26,$U99="SIN DAÑO",0),$B99="P",_xlfn.IFS($U99="ALTO",37.27,$U99="MEDIO",32.15,$U99="BAJO",20.1,$U99="SIN DAÑO",0),$B99="PC",_xlfn.IFS($U99="ALTO",37.27,$U99="MEDIO",32.15,$U99="BAJO",20.1,$U99="SIN DAÑO",0),$B99="C",_xlfn.IFS($U99="ALTO",0,$U99="MEDIO",0,$U99="BAJO",0,$U99="SIN DAÑO",0),$B99=0,0)</f>
        <v>0</v>
      </c>
      <c r="BB99" s="202" cm="1">
        <f t="array" ref="BB99">_xlfn.IFS($B99="B",_xlfn.IFS($U99="ALTO",34.94,$U99="MEDIO",16.49,$U99="BAJO",10.36,$U99="SIN DAÑO",0),$B99="P",_xlfn.IFS($U99="ALTO",0,$U99="MEDIO",0,$U99="BAJO",0,$U99="SIN DAÑO",0),$B99="PC",_xlfn.IFS($U99="ALTO",0,$U99="MEDIO",0,$U99="BAJO",0,$U99="SIN DAÑO",0),$B99="C",_xlfn.IFS($U99="ALTO",0,$U99="MEDIO",0,$U99="BAJO",0,$U99="SIN DAÑO",0),$B99=0,0)</f>
        <v>0</v>
      </c>
      <c r="BC99" s="210"/>
      <c r="BD99" s="202">
        <f t="shared" si="13"/>
        <v>0</v>
      </c>
      <c r="BE99" s="202">
        <f t="shared" si="14"/>
        <v>0</v>
      </c>
      <c r="BF99" s="202">
        <f t="shared" si="15"/>
        <v>0</v>
      </c>
      <c r="BG99" s="202">
        <f t="shared" si="16"/>
        <v>0</v>
      </c>
      <c r="BH99" s="202">
        <f t="shared" si="17"/>
        <v>0</v>
      </c>
      <c r="BI99" s="202">
        <f t="shared" si="18"/>
        <v>0</v>
      </c>
      <c r="BJ99" s="202">
        <f t="shared" si="19"/>
        <v>0</v>
      </c>
      <c r="BK99" s="202">
        <f t="shared" si="20"/>
        <v>0</v>
      </c>
      <c r="BL99" s="211">
        <f t="shared" si="21"/>
        <v>0</v>
      </c>
      <c r="BN99" s="202">
        <f t="shared" si="22"/>
        <v>0</v>
      </c>
      <c r="BO99" s="202" cm="1">
        <f t="array" ref="BO99">_xlfn.IFS(B99="B",0,B99="P",BL99*O99,B99="PC",BL99*O99,B99="C",BL99*O99,B99=0,0)</f>
        <v>0</v>
      </c>
    </row>
    <row r="100" spans="1:67" ht="13.9" customHeight="1" x14ac:dyDescent="0.25">
      <c r="A100" s="5"/>
      <c r="B100" s="212"/>
      <c r="C100" s="212"/>
      <c r="D100" s="246"/>
      <c r="E100" s="246"/>
      <c r="F100" s="246"/>
      <c r="G100" s="246"/>
      <c r="H100" s="246"/>
      <c r="I100" s="254"/>
      <c r="J100" s="254"/>
      <c r="K100" s="254"/>
      <c r="L100" s="254"/>
      <c r="M100" s="254"/>
      <c r="N100" s="254"/>
      <c r="O100" s="265"/>
      <c r="P100" s="265"/>
      <c r="Q100" s="254"/>
      <c r="R100" s="254"/>
      <c r="S100" s="254"/>
      <c r="T100" s="254"/>
      <c r="U100" s="254"/>
      <c r="V100" s="254"/>
      <c r="W100" s="254"/>
      <c r="X100" s="254"/>
      <c r="Y100" s="254"/>
      <c r="Z100" s="254"/>
      <c r="AA100" s="254"/>
      <c r="AB100" s="254"/>
      <c r="AC100" s="254"/>
      <c r="AD100" s="254"/>
      <c r="AE100" s="254"/>
      <c r="AF100" s="254"/>
      <c r="AG100" s="254"/>
      <c r="AH100" s="254"/>
      <c r="AI100" s="254"/>
      <c r="AJ100" s="254"/>
      <c r="AK100" s="254"/>
      <c r="AL100" s="254"/>
      <c r="AM100" s="255">
        <f t="shared" si="12"/>
        <v>0</v>
      </c>
      <c r="AN100" s="255"/>
      <c r="AO100" s="255"/>
      <c r="AP100" s="54"/>
      <c r="AU100" s="202" cm="1">
        <f t="array" ref="AU100">_xlfn.IFS($B100="B",_xlfn.IFS($U100="ALTO",59.41,$U100="MEDIO",30.9,$U100="BAJO",15.49,$U100="SIN DAÑO",0),$B100="P",_xlfn.IFS($U100="ALTO",0,$U100="MEDIO",0,$U100="BAJO",0,$U100="SIN DAÑO",0),$B100="PC",_xlfn.IFS($U100="ALTO",0,$U100="MEDIO",0,$U100="BAJO",0,$U100="SIN DAÑO",0),$B100="C",_xlfn.IFS($U100="ALTO",0,$U100="MEDIO",0,$U100="BAJO",0,$U100="SIN DAÑO",0),$B100=0,0)</f>
        <v>0</v>
      </c>
      <c r="AV100" s="202" cm="1">
        <f t="array" ref="AV100">_xlfn.IFS($B100="B",_xlfn.IFS($U100="ALTO",59.1,$U100="MEDIO",30.78,$U100="BAJO",15.39,$U100="SIN DAÑO",0),$B100="P",_xlfn.IFS($U100="ALTO",0,$U100="MEDIO",0,$U100="BAJO",0,$U100="SIN DAÑO",0),$B100="PC",_xlfn.IFS($U100="ALTO",0,$U100="MEDIO",0,$U100="BAJO",0,$U100="SIN DAÑO",0),$B100="C",_xlfn.IFS($U100="ALTO",0,$U100="MEDIO",0,$U100="BAJO",0,$U100="SIN DAÑO",0),$B100=0,0)</f>
        <v>0</v>
      </c>
      <c r="AW100" s="202" cm="1">
        <f t="array" ref="AW100">_xlfn.IFS($B100="B",_xlfn.IFS($U100="ALTO",102.06,$U100="MEDIO",59.42,$U100="BAJO",29.71,$U100="SIN DAÑO",0),$B100="P",_xlfn.IFS($U100="ALTO",0,$U100="MEDIO",0,$U100="BAJO",0,$U100="SIN DAÑO",0),$B100="PC",_xlfn.IFS($U100="ALTO",0,$U100="MEDIO",0,$U100="BAJO",0,$U100="SIN DAÑO",0),$B100="C",_xlfn.IFS($U100="ALTO",0,$U100="MEDIO",0,$U100="BAJO",0,$U100="SIN DAÑO",0),$B100=0,0)</f>
        <v>0</v>
      </c>
      <c r="AX100" s="202" cm="1">
        <f t="array" ref="AX100">_xlfn.IFS($B100="B",_xlfn.IFS($U100="ALTO",76.02,$U100="MEDIO",50.44,$U100="BAJO",50.44,$U100="SIN DAÑO",0),$B100="P",_xlfn.IFS($U100="ALTO",0,$U100="MEDIO",0,$U100="BAJO",0,$U100="SIN DAÑO",0),$B100="PC",_xlfn.IFS($U100="ALTO",130.45,$U100="MEDIO",96.36,$U100="BAJO",41.28,$U100="SIN DAÑO",0),$B100="C",_xlfn.IFS($U100="ALTO",0,$U100="MEDIO",0,$U100="BAJO",0,$U100="SIN DAÑO",0),$B100=0,0)</f>
        <v>0</v>
      </c>
      <c r="AY100" s="202" cm="1">
        <f t="array" ref="AY100">_xlfn.IFS($B100="B",_xlfn.IFS($U100="ALTO",93.93,$U100="MEDIO",50.73,$U100="BAJO",15.8,$U100="SIN DAÑO",0),$B100="P",_xlfn.IFS($U100="ALTO",0,$U100="MEDIO",0,$U100="BAJO",0,$U100="SIN DAÑO",0),$B100="PC",_xlfn.IFS($U100="ALTO",0,$U100="MEDIO",0,$U100="BAJO",0,$U100="SIN DAÑO",0),$B100="C",_xlfn.IFS($U100="ALTO",110.87,$U100="MEDIO",37.53,$U100="BAJO",19.77,$U100="SIN DAÑO",0),$B100=0,0)</f>
        <v>0</v>
      </c>
      <c r="AZ100" s="202" cm="1">
        <f t="array" ref="AZ100">_xlfn.IFS($B100="B",_xlfn.IFS($U100="ALTO",11.46,$U100="MEDIO",11.05,$U100="BAJO",7.14,$U100="SIN DAÑO",0),$B100="P",_xlfn.IFS($U100="ALTO",0,$U100="MEDIO",0,$U100="BAJO",0,$U100="SIN DAÑO",0),$B100="PC",_xlfn.IFS($U100="ALTO",0,$U100="MEDIO",0,$U100="BAJO",0,$U100="SIN DAÑO",0),$B100="C",_xlfn.IFS($U100="ALTO",0,$U100="MEDIO",0,$U100="BAJO",0,$U100="SIN DAÑO",0),$B100=0,0)</f>
        <v>0</v>
      </c>
      <c r="BA100" s="202" cm="1">
        <f t="array" ref="BA100">_xlfn.IFS($B100="B",_xlfn.IFS($U100="ALTO",105.02,$U100="MEDIO",42.88,$U100="BAJO",18.26,$U100="SIN DAÑO",0),$B100="P",_xlfn.IFS($U100="ALTO",37.27,$U100="MEDIO",32.15,$U100="BAJO",20.1,$U100="SIN DAÑO",0),$B100="PC",_xlfn.IFS($U100="ALTO",37.27,$U100="MEDIO",32.15,$U100="BAJO",20.1,$U100="SIN DAÑO",0),$B100="C",_xlfn.IFS($U100="ALTO",0,$U100="MEDIO",0,$U100="BAJO",0,$U100="SIN DAÑO",0),$B100=0,0)</f>
        <v>0</v>
      </c>
      <c r="BB100" s="202" cm="1">
        <f t="array" ref="BB100">_xlfn.IFS($B100="B",_xlfn.IFS($U100="ALTO",34.94,$U100="MEDIO",16.49,$U100="BAJO",10.36,$U100="SIN DAÑO",0),$B100="P",_xlfn.IFS($U100="ALTO",0,$U100="MEDIO",0,$U100="BAJO",0,$U100="SIN DAÑO",0),$B100="PC",_xlfn.IFS($U100="ALTO",0,$U100="MEDIO",0,$U100="BAJO",0,$U100="SIN DAÑO",0),$B100="C",_xlfn.IFS($U100="ALTO",0,$U100="MEDIO",0,$U100="BAJO",0,$U100="SIN DAÑO",0),$B100=0,0)</f>
        <v>0</v>
      </c>
      <c r="BC100" s="210"/>
      <c r="BD100" s="202">
        <f t="shared" si="13"/>
        <v>0</v>
      </c>
      <c r="BE100" s="202">
        <f t="shared" si="14"/>
        <v>0</v>
      </c>
      <c r="BF100" s="202">
        <f t="shared" si="15"/>
        <v>0</v>
      </c>
      <c r="BG100" s="202">
        <f t="shared" si="16"/>
        <v>0</v>
      </c>
      <c r="BH100" s="202">
        <f t="shared" si="17"/>
        <v>0</v>
      </c>
      <c r="BI100" s="202">
        <f t="shared" si="18"/>
        <v>0</v>
      </c>
      <c r="BJ100" s="202">
        <f t="shared" si="19"/>
        <v>0</v>
      </c>
      <c r="BK100" s="202">
        <f t="shared" si="20"/>
        <v>0</v>
      </c>
      <c r="BL100" s="211">
        <f t="shared" si="21"/>
        <v>0</v>
      </c>
      <c r="BN100" s="202">
        <f t="shared" si="22"/>
        <v>0</v>
      </c>
      <c r="BO100" s="202" cm="1">
        <f t="array" ref="BO100">_xlfn.IFS(B100="B",0,B100="P",BL100*O100,B100="PC",BL100*O100,B100="C",BL100*O100,B100=0,0)</f>
        <v>0</v>
      </c>
    </row>
    <row r="101" spans="1:67" ht="13.9" customHeight="1" x14ac:dyDescent="0.25">
      <c r="A101" s="5"/>
      <c r="B101" s="212"/>
      <c r="C101" s="212"/>
      <c r="D101" s="246"/>
      <c r="E101" s="246"/>
      <c r="F101" s="246"/>
      <c r="G101" s="246"/>
      <c r="H101" s="246"/>
      <c r="I101" s="254"/>
      <c r="J101" s="254"/>
      <c r="K101" s="254"/>
      <c r="L101" s="254"/>
      <c r="M101" s="254"/>
      <c r="N101" s="254"/>
      <c r="O101" s="265"/>
      <c r="P101" s="265"/>
      <c r="Q101" s="254"/>
      <c r="R101" s="254"/>
      <c r="S101" s="254"/>
      <c r="T101" s="254"/>
      <c r="U101" s="254"/>
      <c r="V101" s="254"/>
      <c r="W101" s="254"/>
      <c r="X101" s="254"/>
      <c r="Y101" s="254"/>
      <c r="Z101" s="254"/>
      <c r="AA101" s="254"/>
      <c r="AB101" s="254"/>
      <c r="AC101" s="254"/>
      <c r="AD101" s="254"/>
      <c r="AE101" s="254"/>
      <c r="AF101" s="254"/>
      <c r="AG101" s="254"/>
      <c r="AH101" s="254"/>
      <c r="AI101" s="254"/>
      <c r="AJ101" s="254"/>
      <c r="AK101" s="254"/>
      <c r="AL101" s="254"/>
      <c r="AM101" s="255">
        <f t="shared" si="12"/>
        <v>0</v>
      </c>
      <c r="AN101" s="255"/>
      <c r="AO101" s="255"/>
      <c r="AP101" s="54"/>
      <c r="AU101" s="202" cm="1">
        <f t="array" ref="AU101">_xlfn.IFS($B101="B",_xlfn.IFS($U101="ALTO",59.41,$U101="MEDIO",30.9,$U101="BAJO",15.49,$U101="SIN DAÑO",0),$B101="P",_xlfn.IFS($U101="ALTO",0,$U101="MEDIO",0,$U101="BAJO",0,$U101="SIN DAÑO",0),$B101="PC",_xlfn.IFS($U101="ALTO",0,$U101="MEDIO",0,$U101="BAJO",0,$U101="SIN DAÑO",0),$B101="C",_xlfn.IFS($U101="ALTO",0,$U101="MEDIO",0,$U101="BAJO",0,$U101="SIN DAÑO",0),$B101=0,0)</f>
        <v>0</v>
      </c>
      <c r="AV101" s="202" cm="1">
        <f t="array" ref="AV101">_xlfn.IFS($B101="B",_xlfn.IFS($U101="ALTO",59.1,$U101="MEDIO",30.78,$U101="BAJO",15.39,$U101="SIN DAÑO",0),$B101="P",_xlfn.IFS($U101="ALTO",0,$U101="MEDIO",0,$U101="BAJO",0,$U101="SIN DAÑO",0),$B101="PC",_xlfn.IFS($U101="ALTO",0,$U101="MEDIO",0,$U101="BAJO",0,$U101="SIN DAÑO",0),$B101="C",_xlfn.IFS($U101="ALTO",0,$U101="MEDIO",0,$U101="BAJO",0,$U101="SIN DAÑO",0),$B101=0,0)</f>
        <v>0</v>
      </c>
      <c r="AW101" s="202" cm="1">
        <f t="array" ref="AW101">_xlfn.IFS($B101="B",_xlfn.IFS($U101="ALTO",102.06,$U101="MEDIO",59.42,$U101="BAJO",29.71,$U101="SIN DAÑO",0),$B101="P",_xlfn.IFS($U101="ALTO",0,$U101="MEDIO",0,$U101="BAJO",0,$U101="SIN DAÑO",0),$B101="PC",_xlfn.IFS($U101="ALTO",0,$U101="MEDIO",0,$U101="BAJO",0,$U101="SIN DAÑO",0),$B101="C",_xlfn.IFS($U101="ALTO",0,$U101="MEDIO",0,$U101="BAJO",0,$U101="SIN DAÑO",0),$B101=0,0)</f>
        <v>0</v>
      </c>
      <c r="AX101" s="202" cm="1">
        <f t="array" ref="AX101">_xlfn.IFS($B101="B",_xlfn.IFS($U101="ALTO",76.02,$U101="MEDIO",50.44,$U101="BAJO",50.44,$U101="SIN DAÑO",0),$B101="P",_xlfn.IFS($U101="ALTO",0,$U101="MEDIO",0,$U101="BAJO",0,$U101="SIN DAÑO",0),$B101="PC",_xlfn.IFS($U101="ALTO",130.45,$U101="MEDIO",96.36,$U101="BAJO",41.28,$U101="SIN DAÑO",0),$B101="C",_xlfn.IFS($U101="ALTO",0,$U101="MEDIO",0,$U101="BAJO",0,$U101="SIN DAÑO",0),$B101=0,0)</f>
        <v>0</v>
      </c>
      <c r="AY101" s="202" cm="1">
        <f t="array" ref="AY101">_xlfn.IFS($B101="B",_xlfn.IFS($U101="ALTO",93.93,$U101="MEDIO",50.73,$U101="BAJO",15.8,$U101="SIN DAÑO",0),$B101="P",_xlfn.IFS($U101="ALTO",0,$U101="MEDIO",0,$U101="BAJO",0,$U101="SIN DAÑO",0),$B101="PC",_xlfn.IFS($U101="ALTO",0,$U101="MEDIO",0,$U101="BAJO",0,$U101="SIN DAÑO",0),$B101="C",_xlfn.IFS($U101="ALTO",110.87,$U101="MEDIO",37.53,$U101="BAJO",19.77,$U101="SIN DAÑO",0),$B101=0,0)</f>
        <v>0</v>
      </c>
      <c r="AZ101" s="202" cm="1">
        <f t="array" ref="AZ101">_xlfn.IFS($B101="B",_xlfn.IFS($U101="ALTO",11.46,$U101="MEDIO",11.05,$U101="BAJO",7.14,$U101="SIN DAÑO",0),$B101="P",_xlfn.IFS($U101="ALTO",0,$U101="MEDIO",0,$U101="BAJO",0,$U101="SIN DAÑO",0),$B101="PC",_xlfn.IFS($U101="ALTO",0,$U101="MEDIO",0,$U101="BAJO",0,$U101="SIN DAÑO",0),$B101="C",_xlfn.IFS($U101="ALTO",0,$U101="MEDIO",0,$U101="BAJO",0,$U101="SIN DAÑO",0),$B101=0,0)</f>
        <v>0</v>
      </c>
      <c r="BA101" s="202" cm="1">
        <f t="array" ref="BA101">_xlfn.IFS($B101="B",_xlfn.IFS($U101="ALTO",105.02,$U101="MEDIO",42.88,$U101="BAJO",18.26,$U101="SIN DAÑO",0),$B101="P",_xlfn.IFS($U101="ALTO",37.27,$U101="MEDIO",32.15,$U101="BAJO",20.1,$U101="SIN DAÑO",0),$B101="PC",_xlfn.IFS($U101="ALTO",37.27,$U101="MEDIO",32.15,$U101="BAJO",20.1,$U101="SIN DAÑO",0),$B101="C",_xlfn.IFS($U101="ALTO",0,$U101="MEDIO",0,$U101="BAJO",0,$U101="SIN DAÑO",0),$B101=0,0)</f>
        <v>0</v>
      </c>
      <c r="BB101" s="202" cm="1">
        <f t="array" ref="BB101">_xlfn.IFS($B101="B",_xlfn.IFS($U101="ALTO",34.94,$U101="MEDIO",16.49,$U101="BAJO",10.36,$U101="SIN DAÑO",0),$B101="P",_xlfn.IFS($U101="ALTO",0,$U101="MEDIO",0,$U101="BAJO",0,$U101="SIN DAÑO",0),$B101="PC",_xlfn.IFS($U101="ALTO",0,$U101="MEDIO",0,$U101="BAJO",0,$U101="SIN DAÑO",0),$B101="C",_xlfn.IFS($U101="ALTO",0,$U101="MEDIO",0,$U101="BAJO",0,$U101="SIN DAÑO",0),$B101=0,0)</f>
        <v>0</v>
      </c>
      <c r="BC101" s="210"/>
      <c r="BD101" s="202">
        <f t="shared" si="13"/>
        <v>0</v>
      </c>
      <c r="BE101" s="202">
        <f t="shared" si="14"/>
        <v>0</v>
      </c>
      <c r="BF101" s="202">
        <f t="shared" si="15"/>
        <v>0</v>
      </c>
      <c r="BG101" s="202">
        <f t="shared" si="16"/>
        <v>0</v>
      </c>
      <c r="BH101" s="202">
        <f t="shared" si="17"/>
        <v>0</v>
      </c>
      <c r="BI101" s="202">
        <f t="shared" si="18"/>
        <v>0</v>
      </c>
      <c r="BJ101" s="202">
        <f t="shared" si="19"/>
        <v>0</v>
      </c>
      <c r="BK101" s="202">
        <f t="shared" si="20"/>
        <v>0</v>
      </c>
      <c r="BL101" s="211">
        <f t="shared" si="21"/>
        <v>0</v>
      </c>
      <c r="BN101" s="202">
        <f t="shared" si="22"/>
        <v>0</v>
      </c>
      <c r="BO101" s="202" cm="1">
        <f t="array" ref="BO101">_xlfn.IFS(B101="B",0,B101="P",BL101*O101,B101="PC",BL101*O101,B101="C",BL101*O101,B101=0,0)</f>
        <v>0</v>
      </c>
    </row>
    <row r="102" spans="1:67" ht="13.9" customHeight="1" x14ac:dyDescent="0.25">
      <c r="A102" s="5"/>
      <c r="B102" s="212"/>
      <c r="C102" s="212"/>
      <c r="D102" s="246"/>
      <c r="E102" s="246"/>
      <c r="F102" s="246"/>
      <c r="G102" s="246"/>
      <c r="H102" s="246"/>
      <c r="I102" s="254"/>
      <c r="J102" s="254"/>
      <c r="K102" s="254"/>
      <c r="L102" s="254"/>
      <c r="M102" s="254"/>
      <c r="N102" s="254"/>
      <c r="O102" s="265"/>
      <c r="P102" s="265"/>
      <c r="Q102" s="254"/>
      <c r="R102" s="254"/>
      <c r="S102" s="254"/>
      <c r="T102" s="254"/>
      <c r="U102" s="254"/>
      <c r="V102" s="254"/>
      <c r="W102" s="254"/>
      <c r="X102" s="254"/>
      <c r="Y102" s="254"/>
      <c r="Z102" s="254"/>
      <c r="AA102" s="254"/>
      <c r="AB102" s="254"/>
      <c r="AC102" s="254"/>
      <c r="AD102" s="254"/>
      <c r="AE102" s="254"/>
      <c r="AF102" s="254"/>
      <c r="AG102" s="254"/>
      <c r="AH102" s="254"/>
      <c r="AI102" s="254"/>
      <c r="AJ102" s="254"/>
      <c r="AK102" s="254"/>
      <c r="AL102" s="254"/>
      <c r="AM102" s="255">
        <f t="shared" si="12"/>
        <v>0</v>
      </c>
      <c r="AN102" s="255"/>
      <c r="AO102" s="255"/>
      <c r="AP102" s="54"/>
      <c r="AU102" s="202" cm="1">
        <f t="array" ref="AU102">_xlfn.IFS($B102="B",_xlfn.IFS($U102="ALTO",59.41,$U102="MEDIO",30.9,$U102="BAJO",15.49,$U102="SIN DAÑO",0),$B102="P",_xlfn.IFS($U102="ALTO",0,$U102="MEDIO",0,$U102="BAJO",0,$U102="SIN DAÑO",0),$B102="PC",_xlfn.IFS($U102="ALTO",0,$U102="MEDIO",0,$U102="BAJO",0,$U102="SIN DAÑO",0),$B102="C",_xlfn.IFS($U102="ALTO",0,$U102="MEDIO",0,$U102="BAJO",0,$U102="SIN DAÑO",0),$B102=0,0)</f>
        <v>0</v>
      </c>
      <c r="AV102" s="202" cm="1">
        <f t="array" ref="AV102">_xlfn.IFS($B102="B",_xlfn.IFS($U102="ALTO",59.1,$U102="MEDIO",30.78,$U102="BAJO",15.39,$U102="SIN DAÑO",0),$B102="P",_xlfn.IFS($U102="ALTO",0,$U102="MEDIO",0,$U102="BAJO",0,$U102="SIN DAÑO",0),$B102="PC",_xlfn.IFS($U102="ALTO",0,$U102="MEDIO",0,$U102="BAJO",0,$U102="SIN DAÑO",0),$B102="C",_xlfn.IFS($U102="ALTO",0,$U102="MEDIO",0,$U102="BAJO",0,$U102="SIN DAÑO",0),$B102=0,0)</f>
        <v>0</v>
      </c>
      <c r="AW102" s="202" cm="1">
        <f t="array" ref="AW102">_xlfn.IFS($B102="B",_xlfn.IFS($U102="ALTO",102.06,$U102="MEDIO",59.42,$U102="BAJO",29.71,$U102="SIN DAÑO",0),$B102="P",_xlfn.IFS($U102="ALTO",0,$U102="MEDIO",0,$U102="BAJO",0,$U102="SIN DAÑO",0),$B102="PC",_xlfn.IFS($U102="ALTO",0,$U102="MEDIO",0,$U102="BAJO",0,$U102="SIN DAÑO",0),$B102="C",_xlfn.IFS($U102="ALTO",0,$U102="MEDIO",0,$U102="BAJO",0,$U102="SIN DAÑO",0),$B102=0,0)</f>
        <v>0</v>
      </c>
      <c r="AX102" s="202" cm="1">
        <f t="array" ref="AX102">_xlfn.IFS($B102="B",_xlfn.IFS($U102="ALTO",76.02,$U102="MEDIO",50.44,$U102="BAJO",50.44,$U102="SIN DAÑO",0),$B102="P",_xlfn.IFS($U102="ALTO",0,$U102="MEDIO",0,$U102="BAJO",0,$U102="SIN DAÑO",0),$B102="PC",_xlfn.IFS($U102="ALTO",130.45,$U102="MEDIO",96.36,$U102="BAJO",41.28,$U102="SIN DAÑO",0),$B102="C",_xlfn.IFS($U102="ALTO",0,$U102="MEDIO",0,$U102="BAJO",0,$U102="SIN DAÑO",0),$B102=0,0)</f>
        <v>0</v>
      </c>
      <c r="AY102" s="202" cm="1">
        <f t="array" ref="AY102">_xlfn.IFS($B102="B",_xlfn.IFS($U102="ALTO",93.93,$U102="MEDIO",50.73,$U102="BAJO",15.8,$U102="SIN DAÑO",0),$B102="P",_xlfn.IFS($U102="ALTO",0,$U102="MEDIO",0,$U102="BAJO",0,$U102="SIN DAÑO",0),$B102="PC",_xlfn.IFS($U102="ALTO",0,$U102="MEDIO",0,$U102="BAJO",0,$U102="SIN DAÑO",0),$B102="C",_xlfn.IFS($U102="ALTO",110.87,$U102="MEDIO",37.53,$U102="BAJO",19.77,$U102="SIN DAÑO",0),$B102=0,0)</f>
        <v>0</v>
      </c>
      <c r="AZ102" s="202" cm="1">
        <f t="array" ref="AZ102">_xlfn.IFS($B102="B",_xlfn.IFS($U102="ALTO",11.46,$U102="MEDIO",11.05,$U102="BAJO",7.14,$U102="SIN DAÑO",0),$B102="P",_xlfn.IFS($U102="ALTO",0,$U102="MEDIO",0,$U102="BAJO",0,$U102="SIN DAÑO",0),$B102="PC",_xlfn.IFS($U102="ALTO",0,$U102="MEDIO",0,$U102="BAJO",0,$U102="SIN DAÑO",0),$B102="C",_xlfn.IFS($U102="ALTO",0,$U102="MEDIO",0,$U102="BAJO",0,$U102="SIN DAÑO",0),$B102=0,0)</f>
        <v>0</v>
      </c>
      <c r="BA102" s="202" cm="1">
        <f t="array" ref="BA102">_xlfn.IFS($B102="B",_xlfn.IFS($U102="ALTO",105.02,$U102="MEDIO",42.88,$U102="BAJO",18.26,$U102="SIN DAÑO",0),$B102="P",_xlfn.IFS($U102="ALTO",37.27,$U102="MEDIO",32.15,$U102="BAJO",20.1,$U102="SIN DAÑO",0),$B102="PC",_xlfn.IFS($U102="ALTO",37.27,$U102="MEDIO",32.15,$U102="BAJO",20.1,$U102="SIN DAÑO",0),$B102="C",_xlfn.IFS($U102="ALTO",0,$U102="MEDIO",0,$U102="BAJO",0,$U102="SIN DAÑO",0),$B102=0,0)</f>
        <v>0</v>
      </c>
      <c r="BB102" s="202" cm="1">
        <f t="array" ref="BB102">_xlfn.IFS($B102="B",_xlfn.IFS($U102="ALTO",34.94,$U102="MEDIO",16.49,$U102="BAJO",10.36,$U102="SIN DAÑO",0),$B102="P",_xlfn.IFS($U102="ALTO",0,$U102="MEDIO",0,$U102="BAJO",0,$U102="SIN DAÑO",0),$B102="PC",_xlfn.IFS($U102="ALTO",0,$U102="MEDIO",0,$U102="BAJO",0,$U102="SIN DAÑO",0),$B102="C",_xlfn.IFS($U102="ALTO",0,$U102="MEDIO",0,$U102="BAJO",0,$U102="SIN DAÑO",0),$B102=0,0)</f>
        <v>0</v>
      </c>
      <c r="BC102" s="210"/>
      <c r="BD102" s="202">
        <f t="shared" si="13"/>
        <v>0</v>
      </c>
      <c r="BE102" s="202">
        <f t="shared" si="14"/>
        <v>0</v>
      </c>
      <c r="BF102" s="202">
        <f t="shared" si="15"/>
        <v>0</v>
      </c>
      <c r="BG102" s="202">
        <f t="shared" si="16"/>
        <v>0</v>
      </c>
      <c r="BH102" s="202">
        <f t="shared" si="17"/>
        <v>0</v>
      </c>
      <c r="BI102" s="202">
        <f t="shared" si="18"/>
        <v>0</v>
      </c>
      <c r="BJ102" s="202">
        <f t="shared" si="19"/>
        <v>0</v>
      </c>
      <c r="BK102" s="202">
        <f t="shared" si="20"/>
        <v>0</v>
      </c>
      <c r="BL102" s="211">
        <f t="shared" si="21"/>
        <v>0</v>
      </c>
      <c r="BN102" s="202">
        <f t="shared" si="22"/>
        <v>0</v>
      </c>
      <c r="BO102" s="202" cm="1">
        <f t="array" ref="BO102">_xlfn.IFS(B102="B",0,B102="P",BL102*O102,B102="PC",BL102*O102,B102="C",BL102*O102,B102=0,0)</f>
        <v>0</v>
      </c>
    </row>
    <row r="103" spans="1:67" ht="13.9" customHeight="1" x14ac:dyDescent="0.25">
      <c r="A103" s="5"/>
      <c r="B103" s="212"/>
      <c r="C103" s="212"/>
      <c r="D103" s="246"/>
      <c r="E103" s="246"/>
      <c r="F103" s="246"/>
      <c r="G103" s="246"/>
      <c r="H103" s="246"/>
      <c r="I103" s="254"/>
      <c r="J103" s="254"/>
      <c r="K103" s="254"/>
      <c r="L103" s="254"/>
      <c r="M103" s="254"/>
      <c r="N103" s="254"/>
      <c r="O103" s="265"/>
      <c r="P103" s="265"/>
      <c r="Q103" s="254"/>
      <c r="R103" s="254"/>
      <c r="S103" s="254"/>
      <c r="T103" s="254"/>
      <c r="U103" s="254"/>
      <c r="V103" s="254"/>
      <c r="W103" s="254"/>
      <c r="X103" s="254"/>
      <c r="Y103" s="254"/>
      <c r="Z103" s="254"/>
      <c r="AA103" s="254"/>
      <c r="AB103" s="254"/>
      <c r="AC103" s="254"/>
      <c r="AD103" s="254"/>
      <c r="AE103" s="254"/>
      <c r="AF103" s="254"/>
      <c r="AG103" s="254"/>
      <c r="AH103" s="254"/>
      <c r="AI103" s="254"/>
      <c r="AJ103" s="254"/>
      <c r="AK103" s="254"/>
      <c r="AL103" s="254"/>
      <c r="AM103" s="255">
        <f t="shared" si="12"/>
        <v>0</v>
      </c>
      <c r="AN103" s="255"/>
      <c r="AO103" s="255"/>
      <c r="AP103" s="54"/>
      <c r="AU103" s="202" cm="1">
        <f t="array" ref="AU103">_xlfn.IFS($B103="B",_xlfn.IFS($U103="ALTO",59.41,$U103="MEDIO",30.9,$U103="BAJO",15.49,$U103="SIN DAÑO",0),$B103="P",_xlfn.IFS($U103="ALTO",0,$U103="MEDIO",0,$U103="BAJO",0,$U103="SIN DAÑO",0),$B103="PC",_xlfn.IFS($U103="ALTO",0,$U103="MEDIO",0,$U103="BAJO",0,$U103="SIN DAÑO",0),$B103="C",_xlfn.IFS($U103="ALTO",0,$U103="MEDIO",0,$U103="BAJO",0,$U103="SIN DAÑO",0),$B103=0,0)</f>
        <v>0</v>
      </c>
      <c r="AV103" s="202" cm="1">
        <f t="array" ref="AV103">_xlfn.IFS($B103="B",_xlfn.IFS($U103="ALTO",59.1,$U103="MEDIO",30.78,$U103="BAJO",15.39,$U103="SIN DAÑO",0),$B103="P",_xlfn.IFS($U103="ALTO",0,$U103="MEDIO",0,$U103="BAJO",0,$U103="SIN DAÑO",0),$B103="PC",_xlfn.IFS($U103="ALTO",0,$U103="MEDIO",0,$U103="BAJO",0,$U103="SIN DAÑO",0),$B103="C",_xlfn.IFS($U103="ALTO",0,$U103="MEDIO",0,$U103="BAJO",0,$U103="SIN DAÑO",0),$B103=0,0)</f>
        <v>0</v>
      </c>
      <c r="AW103" s="202" cm="1">
        <f t="array" ref="AW103">_xlfn.IFS($B103="B",_xlfn.IFS($U103="ALTO",102.06,$U103="MEDIO",59.42,$U103="BAJO",29.71,$U103="SIN DAÑO",0),$B103="P",_xlfn.IFS($U103="ALTO",0,$U103="MEDIO",0,$U103="BAJO",0,$U103="SIN DAÑO",0),$B103="PC",_xlfn.IFS($U103="ALTO",0,$U103="MEDIO",0,$U103="BAJO",0,$U103="SIN DAÑO",0),$B103="C",_xlfn.IFS($U103="ALTO",0,$U103="MEDIO",0,$U103="BAJO",0,$U103="SIN DAÑO",0),$B103=0,0)</f>
        <v>0</v>
      </c>
      <c r="AX103" s="202" cm="1">
        <f t="array" ref="AX103">_xlfn.IFS($B103="B",_xlfn.IFS($U103="ALTO",76.02,$U103="MEDIO",50.44,$U103="BAJO",50.44,$U103="SIN DAÑO",0),$B103="P",_xlfn.IFS($U103="ALTO",0,$U103="MEDIO",0,$U103="BAJO",0,$U103="SIN DAÑO",0),$B103="PC",_xlfn.IFS($U103="ALTO",130.45,$U103="MEDIO",96.36,$U103="BAJO",41.28,$U103="SIN DAÑO",0),$B103="C",_xlfn.IFS($U103="ALTO",0,$U103="MEDIO",0,$U103="BAJO",0,$U103="SIN DAÑO",0),$B103=0,0)</f>
        <v>0</v>
      </c>
      <c r="AY103" s="202" cm="1">
        <f t="array" ref="AY103">_xlfn.IFS($B103="B",_xlfn.IFS($U103="ALTO",93.93,$U103="MEDIO",50.73,$U103="BAJO",15.8,$U103="SIN DAÑO",0),$B103="P",_xlfn.IFS($U103="ALTO",0,$U103="MEDIO",0,$U103="BAJO",0,$U103="SIN DAÑO",0),$B103="PC",_xlfn.IFS($U103="ALTO",0,$U103="MEDIO",0,$U103="BAJO",0,$U103="SIN DAÑO",0),$B103="C",_xlfn.IFS($U103="ALTO",110.87,$U103="MEDIO",37.53,$U103="BAJO",19.77,$U103="SIN DAÑO",0),$B103=0,0)</f>
        <v>0</v>
      </c>
      <c r="AZ103" s="202" cm="1">
        <f t="array" ref="AZ103">_xlfn.IFS($B103="B",_xlfn.IFS($U103="ALTO",11.46,$U103="MEDIO",11.05,$U103="BAJO",7.14,$U103="SIN DAÑO",0),$B103="P",_xlfn.IFS($U103="ALTO",0,$U103="MEDIO",0,$U103="BAJO",0,$U103="SIN DAÑO",0),$B103="PC",_xlfn.IFS($U103="ALTO",0,$U103="MEDIO",0,$U103="BAJO",0,$U103="SIN DAÑO",0),$B103="C",_xlfn.IFS($U103="ALTO",0,$U103="MEDIO",0,$U103="BAJO",0,$U103="SIN DAÑO",0),$B103=0,0)</f>
        <v>0</v>
      </c>
      <c r="BA103" s="202" cm="1">
        <f t="array" ref="BA103">_xlfn.IFS($B103="B",_xlfn.IFS($U103="ALTO",105.02,$U103="MEDIO",42.88,$U103="BAJO",18.26,$U103="SIN DAÑO",0),$B103="P",_xlfn.IFS($U103="ALTO",37.27,$U103="MEDIO",32.15,$U103="BAJO",20.1,$U103="SIN DAÑO",0),$B103="PC",_xlfn.IFS($U103="ALTO",37.27,$U103="MEDIO",32.15,$U103="BAJO",20.1,$U103="SIN DAÑO",0),$B103="C",_xlfn.IFS($U103="ALTO",0,$U103="MEDIO",0,$U103="BAJO",0,$U103="SIN DAÑO",0),$B103=0,0)</f>
        <v>0</v>
      </c>
      <c r="BB103" s="202" cm="1">
        <f t="array" ref="BB103">_xlfn.IFS($B103="B",_xlfn.IFS($U103="ALTO",34.94,$U103="MEDIO",16.49,$U103="BAJO",10.36,$U103="SIN DAÑO",0),$B103="P",_xlfn.IFS($U103="ALTO",0,$U103="MEDIO",0,$U103="BAJO",0,$U103="SIN DAÑO",0),$B103="PC",_xlfn.IFS($U103="ALTO",0,$U103="MEDIO",0,$U103="BAJO",0,$U103="SIN DAÑO",0),$B103="C",_xlfn.IFS($U103="ALTO",0,$U103="MEDIO",0,$U103="BAJO",0,$U103="SIN DAÑO",0),$B103=0,0)</f>
        <v>0</v>
      </c>
      <c r="BC103" s="210"/>
      <c r="BD103" s="202">
        <f t="shared" si="13"/>
        <v>0</v>
      </c>
      <c r="BE103" s="202">
        <f t="shared" si="14"/>
        <v>0</v>
      </c>
      <c r="BF103" s="202">
        <f t="shared" si="15"/>
        <v>0</v>
      </c>
      <c r="BG103" s="202">
        <f t="shared" si="16"/>
        <v>0</v>
      </c>
      <c r="BH103" s="202">
        <f t="shared" si="17"/>
        <v>0</v>
      </c>
      <c r="BI103" s="202">
        <f t="shared" si="18"/>
        <v>0</v>
      </c>
      <c r="BJ103" s="202">
        <f t="shared" si="19"/>
        <v>0</v>
      </c>
      <c r="BK103" s="202">
        <f t="shared" si="20"/>
        <v>0</v>
      </c>
      <c r="BL103" s="211">
        <f t="shared" si="21"/>
        <v>0</v>
      </c>
      <c r="BN103" s="202">
        <f t="shared" si="22"/>
        <v>0</v>
      </c>
      <c r="BO103" s="202" cm="1">
        <f t="array" ref="BO103">_xlfn.IFS(B103="B",0,B103="P",BL103*O103,B103="PC",BL103*O103,B103="C",BL103*O103,B103=0,0)</f>
        <v>0</v>
      </c>
    </row>
    <row r="104" spans="1:67" ht="13.9" customHeight="1" x14ac:dyDescent="0.25">
      <c r="A104" s="5"/>
      <c r="B104" s="212"/>
      <c r="C104" s="212"/>
      <c r="D104" s="246"/>
      <c r="E104" s="246"/>
      <c r="F104" s="246"/>
      <c r="G104" s="246"/>
      <c r="H104" s="246"/>
      <c r="I104" s="254"/>
      <c r="J104" s="254"/>
      <c r="K104" s="254"/>
      <c r="L104" s="254"/>
      <c r="M104" s="254"/>
      <c r="N104" s="254"/>
      <c r="O104" s="265"/>
      <c r="P104" s="265"/>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5">
        <f t="shared" si="12"/>
        <v>0</v>
      </c>
      <c r="AN104" s="255"/>
      <c r="AO104" s="255"/>
      <c r="AP104" s="54"/>
      <c r="AU104" s="202" cm="1">
        <f t="array" ref="AU104">_xlfn.IFS($B104="B",_xlfn.IFS($U104="ALTO",59.41,$U104="MEDIO",30.9,$U104="BAJO",15.49,$U104="SIN DAÑO",0),$B104="P",_xlfn.IFS($U104="ALTO",0,$U104="MEDIO",0,$U104="BAJO",0,$U104="SIN DAÑO",0),$B104="PC",_xlfn.IFS($U104="ALTO",0,$U104="MEDIO",0,$U104="BAJO",0,$U104="SIN DAÑO",0),$B104="C",_xlfn.IFS($U104="ALTO",0,$U104="MEDIO",0,$U104="BAJO",0,$U104="SIN DAÑO",0),$B104=0,0)</f>
        <v>0</v>
      </c>
      <c r="AV104" s="202" cm="1">
        <f t="array" ref="AV104">_xlfn.IFS($B104="B",_xlfn.IFS($U104="ALTO",59.1,$U104="MEDIO",30.78,$U104="BAJO",15.39,$U104="SIN DAÑO",0),$B104="P",_xlfn.IFS($U104="ALTO",0,$U104="MEDIO",0,$U104="BAJO",0,$U104="SIN DAÑO",0),$B104="PC",_xlfn.IFS($U104="ALTO",0,$U104="MEDIO",0,$U104="BAJO",0,$U104="SIN DAÑO",0),$B104="C",_xlfn.IFS($U104="ALTO",0,$U104="MEDIO",0,$U104="BAJO",0,$U104="SIN DAÑO",0),$B104=0,0)</f>
        <v>0</v>
      </c>
      <c r="AW104" s="202" cm="1">
        <f t="array" ref="AW104">_xlfn.IFS($B104="B",_xlfn.IFS($U104="ALTO",102.06,$U104="MEDIO",59.42,$U104="BAJO",29.71,$U104="SIN DAÑO",0),$B104="P",_xlfn.IFS($U104="ALTO",0,$U104="MEDIO",0,$U104="BAJO",0,$U104="SIN DAÑO",0),$B104="PC",_xlfn.IFS($U104="ALTO",0,$U104="MEDIO",0,$U104="BAJO",0,$U104="SIN DAÑO",0),$B104="C",_xlfn.IFS($U104="ALTO",0,$U104="MEDIO",0,$U104="BAJO",0,$U104="SIN DAÑO",0),$B104=0,0)</f>
        <v>0</v>
      </c>
      <c r="AX104" s="202" cm="1">
        <f t="array" ref="AX104">_xlfn.IFS($B104="B",_xlfn.IFS($U104="ALTO",76.02,$U104="MEDIO",50.44,$U104="BAJO",50.44,$U104="SIN DAÑO",0),$B104="P",_xlfn.IFS($U104="ALTO",0,$U104="MEDIO",0,$U104="BAJO",0,$U104="SIN DAÑO",0),$B104="PC",_xlfn.IFS($U104="ALTO",130.45,$U104="MEDIO",96.36,$U104="BAJO",41.28,$U104="SIN DAÑO",0),$B104="C",_xlfn.IFS($U104="ALTO",0,$U104="MEDIO",0,$U104="BAJO",0,$U104="SIN DAÑO",0),$B104=0,0)</f>
        <v>0</v>
      </c>
      <c r="AY104" s="202" cm="1">
        <f t="array" ref="AY104">_xlfn.IFS($B104="B",_xlfn.IFS($U104="ALTO",93.93,$U104="MEDIO",50.73,$U104="BAJO",15.8,$U104="SIN DAÑO",0),$B104="P",_xlfn.IFS($U104="ALTO",0,$U104="MEDIO",0,$U104="BAJO",0,$U104="SIN DAÑO",0),$B104="PC",_xlfn.IFS($U104="ALTO",0,$U104="MEDIO",0,$U104="BAJO",0,$U104="SIN DAÑO",0),$B104="C",_xlfn.IFS($U104="ALTO",110.87,$U104="MEDIO",37.53,$U104="BAJO",19.77,$U104="SIN DAÑO",0),$B104=0,0)</f>
        <v>0</v>
      </c>
      <c r="AZ104" s="202" cm="1">
        <f t="array" ref="AZ104">_xlfn.IFS($B104="B",_xlfn.IFS($U104="ALTO",11.46,$U104="MEDIO",11.05,$U104="BAJO",7.14,$U104="SIN DAÑO",0),$B104="P",_xlfn.IFS($U104="ALTO",0,$U104="MEDIO",0,$U104="BAJO",0,$U104="SIN DAÑO",0),$B104="PC",_xlfn.IFS($U104="ALTO",0,$U104="MEDIO",0,$U104="BAJO",0,$U104="SIN DAÑO",0),$B104="C",_xlfn.IFS($U104="ALTO",0,$U104="MEDIO",0,$U104="BAJO",0,$U104="SIN DAÑO",0),$B104=0,0)</f>
        <v>0</v>
      </c>
      <c r="BA104" s="202" cm="1">
        <f t="array" ref="BA104">_xlfn.IFS($B104="B",_xlfn.IFS($U104="ALTO",105.02,$U104="MEDIO",42.88,$U104="BAJO",18.26,$U104="SIN DAÑO",0),$B104="P",_xlfn.IFS($U104="ALTO",37.27,$U104="MEDIO",32.15,$U104="BAJO",20.1,$U104="SIN DAÑO",0),$B104="PC",_xlfn.IFS($U104="ALTO",37.27,$U104="MEDIO",32.15,$U104="BAJO",20.1,$U104="SIN DAÑO",0),$B104="C",_xlfn.IFS($U104="ALTO",0,$U104="MEDIO",0,$U104="BAJO",0,$U104="SIN DAÑO",0),$B104=0,0)</f>
        <v>0</v>
      </c>
      <c r="BB104" s="202" cm="1">
        <f t="array" ref="BB104">_xlfn.IFS($B104="B",_xlfn.IFS($U104="ALTO",34.94,$U104="MEDIO",16.49,$U104="BAJO",10.36,$U104="SIN DAÑO",0),$B104="P",_xlfn.IFS($U104="ALTO",0,$U104="MEDIO",0,$U104="BAJO",0,$U104="SIN DAÑO",0),$B104="PC",_xlfn.IFS($U104="ALTO",0,$U104="MEDIO",0,$U104="BAJO",0,$U104="SIN DAÑO",0),$B104="C",_xlfn.IFS($U104="ALTO",0,$U104="MEDIO",0,$U104="BAJO",0,$U104="SIN DAÑO",0),$B104=0,0)</f>
        <v>0</v>
      </c>
      <c r="BC104" s="210"/>
      <c r="BD104" s="202">
        <f t="shared" si="13"/>
        <v>0</v>
      </c>
      <c r="BE104" s="202">
        <f t="shared" si="14"/>
        <v>0</v>
      </c>
      <c r="BF104" s="202">
        <f t="shared" si="15"/>
        <v>0</v>
      </c>
      <c r="BG104" s="202">
        <f t="shared" si="16"/>
        <v>0</v>
      </c>
      <c r="BH104" s="202">
        <f t="shared" si="17"/>
        <v>0</v>
      </c>
      <c r="BI104" s="202">
        <f t="shared" si="18"/>
        <v>0</v>
      </c>
      <c r="BJ104" s="202">
        <f t="shared" si="19"/>
        <v>0</v>
      </c>
      <c r="BK104" s="202">
        <f t="shared" si="20"/>
        <v>0</v>
      </c>
      <c r="BL104" s="211">
        <f t="shared" si="21"/>
        <v>0</v>
      </c>
      <c r="BN104" s="202">
        <f t="shared" si="22"/>
        <v>0</v>
      </c>
      <c r="BO104" s="202" cm="1">
        <f t="array" ref="BO104">_xlfn.IFS(B104="B",0,B104="P",BL104*O104,B104="PC",BL104*O104,B104="C",BL104*O104,B104=0,0)</f>
        <v>0</v>
      </c>
    </row>
    <row r="105" spans="1:67" ht="13.9" customHeight="1" x14ac:dyDescent="0.25">
      <c r="A105" s="5"/>
      <c r="B105" s="212"/>
      <c r="C105" s="212"/>
      <c r="D105" s="246"/>
      <c r="E105" s="246"/>
      <c r="F105" s="246"/>
      <c r="G105" s="246"/>
      <c r="H105" s="246"/>
      <c r="I105" s="254"/>
      <c r="J105" s="254"/>
      <c r="K105" s="254"/>
      <c r="L105" s="254"/>
      <c r="M105" s="254"/>
      <c r="N105" s="254"/>
      <c r="O105" s="265"/>
      <c r="P105" s="265"/>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5">
        <f t="shared" si="12"/>
        <v>0</v>
      </c>
      <c r="AN105" s="255"/>
      <c r="AO105" s="255"/>
      <c r="AP105" s="54"/>
      <c r="AU105" s="202" cm="1">
        <f t="array" ref="AU105">_xlfn.IFS($B105="B",_xlfn.IFS($U105="ALTO",59.41,$U105="MEDIO",30.9,$U105="BAJO",15.49,$U105="SIN DAÑO",0),$B105="P",_xlfn.IFS($U105="ALTO",0,$U105="MEDIO",0,$U105="BAJO",0,$U105="SIN DAÑO",0),$B105="PC",_xlfn.IFS($U105="ALTO",0,$U105="MEDIO",0,$U105="BAJO",0,$U105="SIN DAÑO",0),$B105="C",_xlfn.IFS($U105="ALTO",0,$U105="MEDIO",0,$U105="BAJO",0,$U105="SIN DAÑO",0),$B105=0,0)</f>
        <v>0</v>
      </c>
      <c r="AV105" s="202" cm="1">
        <f t="array" ref="AV105">_xlfn.IFS($B105="B",_xlfn.IFS($U105="ALTO",59.1,$U105="MEDIO",30.78,$U105="BAJO",15.39,$U105="SIN DAÑO",0),$B105="P",_xlfn.IFS($U105="ALTO",0,$U105="MEDIO",0,$U105="BAJO",0,$U105="SIN DAÑO",0),$B105="PC",_xlfn.IFS($U105="ALTO",0,$U105="MEDIO",0,$U105="BAJO",0,$U105="SIN DAÑO",0),$B105="C",_xlfn.IFS($U105="ALTO",0,$U105="MEDIO",0,$U105="BAJO",0,$U105="SIN DAÑO",0),$B105=0,0)</f>
        <v>0</v>
      </c>
      <c r="AW105" s="202" cm="1">
        <f t="array" ref="AW105">_xlfn.IFS($B105="B",_xlfn.IFS($U105="ALTO",102.06,$U105="MEDIO",59.42,$U105="BAJO",29.71,$U105="SIN DAÑO",0),$B105="P",_xlfn.IFS($U105="ALTO",0,$U105="MEDIO",0,$U105="BAJO",0,$U105="SIN DAÑO",0),$B105="PC",_xlfn.IFS($U105="ALTO",0,$U105="MEDIO",0,$U105="BAJO",0,$U105="SIN DAÑO",0),$B105="C",_xlfn.IFS($U105="ALTO",0,$U105="MEDIO",0,$U105="BAJO",0,$U105="SIN DAÑO",0),$B105=0,0)</f>
        <v>0</v>
      </c>
      <c r="AX105" s="202" cm="1">
        <f t="array" ref="AX105">_xlfn.IFS($B105="B",_xlfn.IFS($U105="ALTO",76.02,$U105="MEDIO",50.44,$U105="BAJO",50.44,$U105="SIN DAÑO",0),$B105="P",_xlfn.IFS($U105="ALTO",0,$U105="MEDIO",0,$U105="BAJO",0,$U105="SIN DAÑO",0),$B105="PC",_xlfn.IFS($U105="ALTO",130.45,$U105="MEDIO",96.36,$U105="BAJO",41.28,$U105="SIN DAÑO",0),$B105="C",_xlfn.IFS($U105="ALTO",0,$U105="MEDIO",0,$U105="BAJO",0,$U105="SIN DAÑO",0),$B105=0,0)</f>
        <v>0</v>
      </c>
      <c r="AY105" s="202" cm="1">
        <f t="array" ref="AY105">_xlfn.IFS($B105="B",_xlfn.IFS($U105="ALTO",93.93,$U105="MEDIO",50.73,$U105="BAJO",15.8,$U105="SIN DAÑO",0),$B105="P",_xlfn.IFS($U105="ALTO",0,$U105="MEDIO",0,$U105="BAJO",0,$U105="SIN DAÑO",0),$B105="PC",_xlfn.IFS($U105="ALTO",0,$U105="MEDIO",0,$U105="BAJO",0,$U105="SIN DAÑO",0),$B105="C",_xlfn.IFS($U105="ALTO",110.87,$U105="MEDIO",37.53,$U105="BAJO",19.77,$U105="SIN DAÑO",0),$B105=0,0)</f>
        <v>0</v>
      </c>
      <c r="AZ105" s="202" cm="1">
        <f t="array" ref="AZ105">_xlfn.IFS($B105="B",_xlfn.IFS($U105="ALTO",11.46,$U105="MEDIO",11.05,$U105="BAJO",7.14,$U105="SIN DAÑO",0),$B105="P",_xlfn.IFS($U105="ALTO",0,$U105="MEDIO",0,$U105="BAJO",0,$U105="SIN DAÑO",0),$B105="PC",_xlfn.IFS($U105="ALTO",0,$U105="MEDIO",0,$U105="BAJO",0,$U105="SIN DAÑO",0),$B105="C",_xlfn.IFS($U105="ALTO",0,$U105="MEDIO",0,$U105="BAJO",0,$U105="SIN DAÑO",0),$B105=0,0)</f>
        <v>0</v>
      </c>
      <c r="BA105" s="202" cm="1">
        <f t="array" ref="BA105">_xlfn.IFS($B105="B",_xlfn.IFS($U105="ALTO",105.02,$U105="MEDIO",42.88,$U105="BAJO",18.26,$U105="SIN DAÑO",0),$B105="P",_xlfn.IFS($U105="ALTO",37.27,$U105="MEDIO",32.15,$U105="BAJO",20.1,$U105="SIN DAÑO",0),$B105="PC",_xlfn.IFS($U105="ALTO",37.27,$U105="MEDIO",32.15,$U105="BAJO",20.1,$U105="SIN DAÑO",0),$B105="C",_xlfn.IFS($U105="ALTO",0,$U105="MEDIO",0,$U105="BAJO",0,$U105="SIN DAÑO",0),$B105=0,0)</f>
        <v>0</v>
      </c>
      <c r="BB105" s="202" cm="1">
        <f t="array" ref="BB105">_xlfn.IFS($B105="B",_xlfn.IFS($U105="ALTO",34.94,$U105="MEDIO",16.49,$U105="BAJO",10.36,$U105="SIN DAÑO",0),$B105="P",_xlfn.IFS($U105="ALTO",0,$U105="MEDIO",0,$U105="BAJO",0,$U105="SIN DAÑO",0),$B105="PC",_xlfn.IFS($U105="ALTO",0,$U105="MEDIO",0,$U105="BAJO",0,$U105="SIN DAÑO",0),$B105="C",_xlfn.IFS($U105="ALTO",0,$U105="MEDIO",0,$U105="BAJO",0,$U105="SIN DAÑO",0),$B105=0,0)</f>
        <v>0</v>
      </c>
      <c r="BC105" s="210"/>
      <c r="BD105" s="202">
        <f t="shared" si="13"/>
        <v>0</v>
      </c>
      <c r="BE105" s="202">
        <f t="shared" si="14"/>
        <v>0</v>
      </c>
      <c r="BF105" s="202">
        <f t="shared" si="15"/>
        <v>0</v>
      </c>
      <c r="BG105" s="202">
        <f t="shared" si="16"/>
        <v>0</v>
      </c>
      <c r="BH105" s="202">
        <f t="shared" si="17"/>
        <v>0</v>
      </c>
      <c r="BI105" s="202">
        <f t="shared" si="18"/>
        <v>0</v>
      </c>
      <c r="BJ105" s="202">
        <f t="shared" si="19"/>
        <v>0</v>
      </c>
      <c r="BK105" s="202">
        <f t="shared" si="20"/>
        <v>0</v>
      </c>
      <c r="BL105" s="211">
        <f t="shared" si="21"/>
        <v>0</v>
      </c>
      <c r="BN105" s="202">
        <f t="shared" si="22"/>
        <v>0</v>
      </c>
      <c r="BO105" s="202" cm="1">
        <f t="array" ref="BO105">_xlfn.IFS(B105="B",0,B105="P",BL105*O105,B105="PC",BL105*O105,B105="C",BL105*O105,B105=0,0)</f>
        <v>0</v>
      </c>
    </row>
    <row r="106" spans="1:67" ht="13.9" customHeight="1" x14ac:dyDescent="0.25">
      <c r="A106" s="5"/>
      <c r="B106" s="212"/>
      <c r="C106" s="212"/>
      <c r="D106" s="246"/>
      <c r="E106" s="246"/>
      <c r="F106" s="246"/>
      <c r="G106" s="246"/>
      <c r="H106" s="246"/>
      <c r="I106" s="254"/>
      <c r="J106" s="254"/>
      <c r="K106" s="254"/>
      <c r="L106" s="254"/>
      <c r="M106" s="254"/>
      <c r="N106" s="254"/>
      <c r="O106" s="265"/>
      <c r="P106" s="265"/>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5">
        <f t="shared" si="12"/>
        <v>0</v>
      </c>
      <c r="AN106" s="255"/>
      <c r="AO106" s="255"/>
      <c r="AP106" s="54"/>
      <c r="AU106" s="202" cm="1">
        <f t="array" ref="AU106">_xlfn.IFS($B106="B",_xlfn.IFS($U106="ALTO",59.41,$U106="MEDIO",30.9,$U106="BAJO",15.49,$U106="SIN DAÑO",0),$B106="P",_xlfn.IFS($U106="ALTO",0,$U106="MEDIO",0,$U106="BAJO",0,$U106="SIN DAÑO",0),$B106="PC",_xlfn.IFS($U106="ALTO",0,$U106="MEDIO",0,$U106="BAJO",0,$U106="SIN DAÑO",0),$B106="C",_xlfn.IFS($U106="ALTO",0,$U106="MEDIO",0,$U106="BAJO",0,$U106="SIN DAÑO",0),$B106=0,0)</f>
        <v>0</v>
      </c>
      <c r="AV106" s="202" cm="1">
        <f t="array" ref="AV106">_xlfn.IFS($B106="B",_xlfn.IFS($U106="ALTO",59.1,$U106="MEDIO",30.78,$U106="BAJO",15.39,$U106="SIN DAÑO",0),$B106="P",_xlfn.IFS($U106="ALTO",0,$U106="MEDIO",0,$U106="BAJO",0,$U106="SIN DAÑO",0),$B106="PC",_xlfn.IFS($U106="ALTO",0,$U106="MEDIO",0,$U106="BAJO",0,$U106="SIN DAÑO",0),$B106="C",_xlfn.IFS($U106="ALTO",0,$U106="MEDIO",0,$U106="BAJO",0,$U106="SIN DAÑO",0),$B106=0,0)</f>
        <v>0</v>
      </c>
      <c r="AW106" s="202" cm="1">
        <f t="array" ref="AW106">_xlfn.IFS($B106="B",_xlfn.IFS($U106="ALTO",102.06,$U106="MEDIO",59.42,$U106="BAJO",29.71,$U106="SIN DAÑO",0),$B106="P",_xlfn.IFS($U106="ALTO",0,$U106="MEDIO",0,$U106="BAJO",0,$U106="SIN DAÑO",0),$B106="PC",_xlfn.IFS($U106="ALTO",0,$U106="MEDIO",0,$U106="BAJO",0,$U106="SIN DAÑO",0),$B106="C",_xlfn.IFS($U106="ALTO",0,$U106="MEDIO",0,$U106="BAJO",0,$U106="SIN DAÑO",0),$B106=0,0)</f>
        <v>0</v>
      </c>
      <c r="AX106" s="202" cm="1">
        <f t="array" ref="AX106">_xlfn.IFS($B106="B",_xlfn.IFS($U106="ALTO",76.02,$U106="MEDIO",50.44,$U106="BAJO",50.44,$U106="SIN DAÑO",0),$B106="P",_xlfn.IFS($U106="ALTO",0,$U106="MEDIO",0,$U106="BAJO",0,$U106="SIN DAÑO",0),$B106="PC",_xlfn.IFS($U106="ALTO",130.45,$U106="MEDIO",96.36,$U106="BAJO",41.28,$U106="SIN DAÑO",0),$B106="C",_xlfn.IFS($U106="ALTO",0,$U106="MEDIO",0,$U106="BAJO",0,$U106="SIN DAÑO",0),$B106=0,0)</f>
        <v>0</v>
      </c>
      <c r="AY106" s="202" cm="1">
        <f t="array" ref="AY106">_xlfn.IFS($B106="B",_xlfn.IFS($U106="ALTO",93.93,$U106="MEDIO",50.73,$U106="BAJO",15.8,$U106="SIN DAÑO",0),$B106="P",_xlfn.IFS($U106="ALTO",0,$U106="MEDIO",0,$U106="BAJO",0,$U106="SIN DAÑO",0),$B106="PC",_xlfn.IFS($U106="ALTO",0,$U106="MEDIO",0,$U106="BAJO",0,$U106="SIN DAÑO",0),$B106="C",_xlfn.IFS($U106="ALTO",110.87,$U106="MEDIO",37.53,$U106="BAJO",19.77,$U106="SIN DAÑO",0),$B106=0,0)</f>
        <v>0</v>
      </c>
      <c r="AZ106" s="202" cm="1">
        <f t="array" ref="AZ106">_xlfn.IFS($B106="B",_xlfn.IFS($U106="ALTO",11.46,$U106="MEDIO",11.05,$U106="BAJO",7.14,$U106="SIN DAÑO",0),$B106="P",_xlfn.IFS($U106="ALTO",0,$U106="MEDIO",0,$U106="BAJO",0,$U106="SIN DAÑO",0),$B106="PC",_xlfn.IFS($U106="ALTO",0,$U106="MEDIO",0,$U106="BAJO",0,$U106="SIN DAÑO",0),$B106="C",_xlfn.IFS($U106="ALTO",0,$U106="MEDIO",0,$U106="BAJO",0,$U106="SIN DAÑO",0),$B106=0,0)</f>
        <v>0</v>
      </c>
      <c r="BA106" s="202" cm="1">
        <f t="array" ref="BA106">_xlfn.IFS($B106="B",_xlfn.IFS($U106="ALTO",105.02,$U106="MEDIO",42.88,$U106="BAJO",18.26,$U106="SIN DAÑO",0),$B106="P",_xlfn.IFS($U106="ALTO",37.27,$U106="MEDIO",32.15,$U106="BAJO",20.1,$U106="SIN DAÑO",0),$B106="PC",_xlfn.IFS($U106="ALTO",37.27,$U106="MEDIO",32.15,$U106="BAJO",20.1,$U106="SIN DAÑO",0),$B106="C",_xlfn.IFS($U106="ALTO",0,$U106="MEDIO",0,$U106="BAJO",0,$U106="SIN DAÑO",0),$B106=0,0)</f>
        <v>0</v>
      </c>
      <c r="BB106" s="202" cm="1">
        <f t="array" ref="BB106">_xlfn.IFS($B106="B",_xlfn.IFS($U106="ALTO",34.94,$U106="MEDIO",16.49,$U106="BAJO",10.36,$U106="SIN DAÑO",0),$B106="P",_xlfn.IFS($U106="ALTO",0,$U106="MEDIO",0,$U106="BAJO",0,$U106="SIN DAÑO",0),$B106="PC",_xlfn.IFS($U106="ALTO",0,$U106="MEDIO",0,$U106="BAJO",0,$U106="SIN DAÑO",0),$B106="C",_xlfn.IFS($U106="ALTO",0,$U106="MEDIO",0,$U106="BAJO",0,$U106="SIN DAÑO",0),$B106=0,0)</f>
        <v>0</v>
      </c>
      <c r="BC106" s="210"/>
      <c r="BD106" s="202">
        <f t="shared" si="13"/>
        <v>0</v>
      </c>
      <c r="BE106" s="202">
        <f t="shared" si="14"/>
        <v>0</v>
      </c>
      <c r="BF106" s="202">
        <f t="shared" si="15"/>
        <v>0</v>
      </c>
      <c r="BG106" s="202">
        <f t="shared" si="16"/>
        <v>0</v>
      </c>
      <c r="BH106" s="202">
        <f t="shared" si="17"/>
        <v>0</v>
      </c>
      <c r="BI106" s="202">
        <f t="shared" si="18"/>
        <v>0</v>
      </c>
      <c r="BJ106" s="202">
        <f t="shared" si="19"/>
        <v>0</v>
      </c>
      <c r="BK106" s="202">
        <f t="shared" si="20"/>
        <v>0</v>
      </c>
      <c r="BL106" s="211">
        <f t="shared" si="21"/>
        <v>0</v>
      </c>
      <c r="BN106" s="202">
        <f t="shared" si="22"/>
        <v>0</v>
      </c>
      <c r="BO106" s="202" cm="1">
        <f t="array" ref="BO106">_xlfn.IFS(B106="B",0,B106="P",BL106*O106,B106="PC",BL106*O106,B106="C",BL106*O106,B106=0,0)</f>
        <v>0</v>
      </c>
    </row>
    <row r="107" spans="1:67" ht="13.9" customHeight="1" x14ac:dyDescent="0.25">
      <c r="A107" s="5"/>
      <c r="B107" s="212"/>
      <c r="C107" s="212"/>
      <c r="D107" s="246"/>
      <c r="E107" s="246"/>
      <c r="F107" s="246"/>
      <c r="G107" s="246"/>
      <c r="H107" s="246"/>
      <c r="I107" s="254"/>
      <c r="J107" s="254"/>
      <c r="K107" s="254"/>
      <c r="L107" s="254"/>
      <c r="M107" s="254"/>
      <c r="N107" s="254"/>
      <c r="O107" s="265"/>
      <c r="P107" s="265"/>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5">
        <f t="shared" si="12"/>
        <v>0</v>
      </c>
      <c r="AN107" s="255"/>
      <c r="AO107" s="255"/>
      <c r="AP107" s="54"/>
      <c r="AU107" s="202" cm="1">
        <f t="array" ref="AU107">_xlfn.IFS($B107="B",_xlfn.IFS($U107="ALTO",59.41,$U107="MEDIO",30.9,$U107="BAJO",15.49,$U107="SIN DAÑO",0),$B107="P",_xlfn.IFS($U107="ALTO",0,$U107="MEDIO",0,$U107="BAJO",0,$U107="SIN DAÑO",0),$B107="PC",_xlfn.IFS($U107="ALTO",0,$U107="MEDIO",0,$U107="BAJO",0,$U107="SIN DAÑO",0),$B107="C",_xlfn.IFS($U107="ALTO",0,$U107="MEDIO",0,$U107="BAJO",0,$U107="SIN DAÑO",0),$B107=0,0)</f>
        <v>0</v>
      </c>
      <c r="AV107" s="202" cm="1">
        <f t="array" ref="AV107">_xlfn.IFS($B107="B",_xlfn.IFS($U107="ALTO",59.1,$U107="MEDIO",30.78,$U107="BAJO",15.39,$U107="SIN DAÑO",0),$B107="P",_xlfn.IFS($U107="ALTO",0,$U107="MEDIO",0,$U107="BAJO",0,$U107="SIN DAÑO",0),$B107="PC",_xlfn.IFS($U107="ALTO",0,$U107="MEDIO",0,$U107="BAJO",0,$U107="SIN DAÑO",0),$B107="C",_xlfn.IFS($U107="ALTO",0,$U107="MEDIO",0,$U107="BAJO",0,$U107="SIN DAÑO",0),$B107=0,0)</f>
        <v>0</v>
      </c>
      <c r="AW107" s="202" cm="1">
        <f t="array" ref="AW107">_xlfn.IFS($B107="B",_xlfn.IFS($U107="ALTO",102.06,$U107="MEDIO",59.42,$U107="BAJO",29.71,$U107="SIN DAÑO",0),$B107="P",_xlfn.IFS($U107="ALTO",0,$U107="MEDIO",0,$U107="BAJO",0,$U107="SIN DAÑO",0),$B107="PC",_xlfn.IFS($U107="ALTO",0,$U107="MEDIO",0,$U107="BAJO",0,$U107="SIN DAÑO",0),$B107="C",_xlfn.IFS($U107="ALTO",0,$U107="MEDIO",0,$U107="BAJO",0,$U107="SIN DAÑO",0),$B107=0,0)</f>
        <v>0</v>
      </c>
      <c r="AX107" s="202" cm="1">
        <f t="array" ref="AX107">_xlfn.IFS($B107="B",_xlfn.IFS($U107="ALTO",76.02,$U107="MEDIO",50.44,$U107="BAJO",50.44,$U107="SIN DAÑO",0),$B107="P",_xlfn.IFS($U107="ALTO",0,$U107="MEDIO",0,$U107="BAJO",0,$U107="SIN DAÑO",0),$B107="PC",_xlfn.IFS($U107="ALTO",130.45,$U107="MEDIO",96.36,$U107="BAJO",41.28,$U107="SIN DAÑO",0),$B107="C",_xlfn.IFS($U107="ALTO",0,$U107="MEDIO",0,$U107="BAJO",0,$U107="SIN DAÑO",0),$B107=0,0)</f>
        <v>0</v>
      </c>
      <c r="AY107" s="202" cm="1">
        <f t="array" ref="AY107">_xlfn.IFS($B107="B",_xlfn.IFS($U107="ALTO",93.93,$U107="MEDIO",50.73,$U107="BAJO",15.8,$U107="SIN DAÑO",0),$B107="P",_xlfn.IFS($U107="ALTO",0,$U107="MEDIO",0,$U107="BAJO",0,$U107="SIN DAÑO",0),$B107="PC",_xlfn.IFS($U107="ALTO",0,$U107="MEDIO",0,$U107="BAJO",0,$U107="SIN DAÑO",0),$B107="C",_xlfn.IFS($U107="ALTO",110.87,$U107="MEDIO",37.53,$U107="BAJO",19.77,$U107="SIN DAÑO",0),$B107=0,0)</f>
        <v>0</v>
      </c>
      <c r="AZ107" s="202" cm="1">
        <f t="array" ref="AZ107">_xlfn.IFS($B107="B",_xlfn.IFS($U107="ALTO",11.46,$U107="MEDIO",11.05,$U107="BAJO",7.14,$U107="SIN DAÑO",0),$B107="P",_xlfn.IFS($U107="ALTO",0,$U107="MEDIO",0,$U107="BAJO",0,$U107="SIN DAÑO",0),$B107="PC",_xlfn.IFS($U107="ALTO",0,$U107="MEDIO",0,$U107="BAJO",0,$U107="SIN DAÑO",0),$B107="C",_xlfn.IFS($U107="ALTO",0,$U107="MEDIO",0,$U107="BAJO",0,$U107="SIN DAÑO",0),$B107=0,0)</f>
        <v>0</v>
      </c>
      <c r="BA107" s="202" cm="1">
        <f t="array" ref="BA107">_xlfn.IFS($B107="B",_xlfn.IFS($U107="ALTO",105.02,$U107="MEDIO",42.88,$U107="BAJO",18.26,$U107="SIN DAÑO",0),$B107="P",_xlfn.IFS($U107="ALTO",37.27,$U107="MEDIO",32.15,$U107="BAJO",20.1,$U107="SIN DAÑO",0),$B107="PC",_xlfn.IFS($U107="ALTO",37.27,$U107="MEDIO",32.15,$U107="BAJO",20.1,$U107="SIN DAÑO",0),$B107="C",_xlfn.IFS($U107="ALTO",0,$U107="MEDIO",0,$U107="BAJO",0,$U107="SIN DAÑO",0),$B107=0,0)</f>
        <v>0</v>
      </c>
      <c r="BB107" s="202" cm="1">
        <f t="array" ref="BB107">_xlfn.IFS($B107="B",_xlfn.IFS($U107="ALTO",34.94,$U107="MEDIO",16.49,$U107="BAJO",10.36,$U107="SIN DAÑO",0),$B107="P",_xlfn.IFS($U107="ALTO",0,$U107="MEDIO",0,$U107="BAJO",0,$U107="SIN DAÑO",0),$B107="PC",_xlfn.IFS($U107="ALTO",0,$U107="MEDIO",0,$U107="BAJO",0,$U107="SIN DAÑO",0),$B107="C",_xlfn.IFS($U107="ALTO",0,$U107="MEDIO",0,$U107="BAJO",0,$U107="SIN DAÑO",0),$B107=0,0)</f>
        <v>0</v>
      </c>
      <c r="BC107" s="210"/>
      <c r="BD107" s="202">
        <f t="shared" si="13"/>
        <v>0</v>
      </c>
      <c r="BE107" s="202">
        <f t="shared" si="14"/>
        <v>0</v>
      </c>
      <c r="BF107" s="202">
        <f t="shared" si="15"/>
        <v>0</v>
      </c>
      <c r="BG107" s="202">
        <f t="shared" si="16"/>
        <v>0</v>
      </c>
      <c r="BH107" s="202">
        <f t="shared" si="17"/>
        <v>0</v>
      </c>
      <c r="BI107" s="202">
        <f t="shared" si="18"/>
        <v>0</v>
      </c>
      <c r="BJ107" s="202">
        <f t="shared" si="19"/>
        <v>0</v>
      </c>
      <c r="BK107" s="202">
        <f t="shared" si="20"/>
        <v>0</v>
      </c>
      <c r="BL107" s="211">
        <f t="shared" si="21"/>
        <v>0</v>
      </c>
      <c r="BN107" s="202">
        <f t="shared" si="22"/>
        <v>0</v>
      </c>
      <c r="BO107" s="202" cm="1">
        <f t="array" ref="BO107">_xlfn.IFS(B107="B",0,B107="P",BL107*O107,B107="PC",BL107*O107,B107="C",BL107*O107,B107=0,0)</f>
        <v>0</v>
      </c>
    </row>
    <row r="108" spans="1:67" ht="13.9" customHeight="1" x14ac:dyDescent="0.25">
      <c r="A108" s="5"/>
      <c r="B108" s="212"/>
      <c r="C108" s="212"/>
      <c r="D108" s="246"/>
      <c r="E108" s="246"/>
      <c r="F108" s="246"/>
      <c r="G108" s="246"/>
      <c r="H108" s="246"/>
      <c r="I108" s="254"/>
      <c r="J108" s="254"/>
      <c r="K108" s="254"/>
      <c r="L108" s="254"/>
      <c r="M108" s="254"/>
      <c r="N108" s="254"/>
      <c r="O108" s="265"/>
      <c r="P108" s="265"/>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5">
        <f t="shared" si="12"/>
        <v>0</v>
      </c>
      <c r="AN108" s="255"/>
      <c r="AO108" s="255"/>
      <c r="AP108" s="54"/>
      <c r="AU108" s="202" cm="1">
        <f t="array" ref="AU108">_xlfn.IFS($B108="B",_xlfn.IFS($U108="ALTO",59.41,$U108="MEDIO",30.9,$U108="BAJO",15.49,$U108="SIN DAÑO",0),$B108="P",_xlfn.IFS($U108="ALTO",0,$U108="MEDIO",0,$U108="BAJO",0,$U108="SIN DAÑO",0),$B108="PC",_xlfn.IFS($U108="ALTO",0,$U108="MEDIO",0,$U108="BAJO",0,$U108="SIN DAÑO",0),$B108="C",_xlfn.IFS($U108="ALTO",0,$U108="MEDIO",0,$U108="BAJO",0,$U108="SIN DAÑO",0),$B108=0,0)</f>
        <v>0</v>
      </c>
      <c r="AV108" s="202" cm="1">
        <f t="array" ref="AV108">_xlfn.IFS($B108="B",_xlfn.IFS($U108="ALTO",59.1,$U108="MEDIO",30.78,$U108="BAJO",15.39,$U108="SIN DAÑO",0),$B108="P",_xlfn.IFS($U108="ALTO",0,$U108="MEDIO",0,$U108="BAJO",0,$U108="SIN DAÑO",0),$B108="PC",_xlfn.IFS($U108="ALTO",0,$U108="MEDIO",0,$U108="BAJO",0,$U108="SIN DAÑO",0),$B108="C",_xlfn.IFS($U108="ALTO",0,$U108="MEDIO",0,$U108="BAJO",0,$U108="SIN DAÑO",0),$B108=0,0)</f>
        <v>0</v>
      </c>
      <c r="AW108" s="202" cm="1">
        <f t="array" ref="AW108">_xlfn.IFS($B108="B",_xlfn.IFS($U108="ALTO",102.06,$U108="MEDIO",59.42,$U108="BAJO",29.71,$U108="SIN DAÑO",0),$B108="P",_xlfn.IFS($U108="ALTO",0,$U108="MEDIO",0,$U108="BAJO",0,$U108="SIN DAÑO",0),$B108="PC",_xlfn.IFS($U108="ALTO",0,$U108="MEDIO",0,$U108="BAJO",0,$U108="SIN DAÑO",0),$B108="C",_xlfn.IFS($U108="ALTO",0,$U108="MEDIO",0,$U108="BAJO",0,$U108="SIN DAÑO",0),$B108=0,0)</f>
        <v>0</v>
      </c>
      <c r="AX108" s="202" cm="1">
        <f t="array" ref="AX108">_xlfn.IFS($B108="B",_xlfn.IFS($U108="ALTO",76.02,$U108="MEDIO",50.44,$U108="BAJO",50.44,$U108="SIN DAÑO",0),$B108="P",_xlfn.IFS($U108="ALTO",0,$U108="MEDIO",0,$U108="BAJO",0,$U108="SIN DAÑO",0),$B108="PC",_xlfn.IFS($U108="ALTO",130.45,$U108="MEDIO",96.36,$U108="BAJO",41.28,$U108="SIN DAÑO",0),$B108="C",_xlfn.IFS($U108="ALTO",0,$U108="MEDIO",0,$U108="BAJO",0,$U108="SIN DAÑO",0),$B108=0,0)</f>
        <v>0</v>
      </c>
      <c r="AY108" s="202" cm="1">
        <f t="array" ref="AY108">_xlfn.IFS($B108="B",_xlfn.IFS($U108="ALTO",93.93,$U108="MEDIO",50.73,$U108="BAJO",15.8,$U108="SIN DAÑO",0),$B108="P",_xlfn.IFS($U108="ALTO",0,$U108="MEDIO",0,$U108="BAJO",0,$U108="SIN DAÑO",0),$B108="PC",_xlfn.IFS($U108="ALTO",0,$U108="MEDIO",0,$U108="BAJO",0,$U108="SIN DAÑO",0),$B108="C",_xlfn.IFS($U108="ALTO",110.87,$U108="MEDIO",37.53,$U108="BAJO",19.77,$U108="SIN DAÑO",0),$B108=0,0)</f>
        <v>0</v>
      </c>
      <c r="AZ108" s="202" cm="1">
        <f t="array" ref="AZ108">_xlfn.IFS($B108="B",_xlfn.IFS($U108="ALTO",11.46,$U108="MEDIO",11.05,$U108="BAJO",7.14,$U108="SIN DAÑO",0),$B108="P",_xlfn.IFS($U108="ALTO",0,$U108="MEDIO",0,$U108="BAJO",0,$U108="SIN DAÑO",0),$B108="PC",_xlfn.IFS($U108="ALTO",0,$U108="MEDIO",0,$U108="BAJO",0,$U108="SIN DAÑO",0),$B108="C",_xlfn.IFS($U108="ALTO",0,$U108="MEDIO",0,$U108="BAJO",0,$U108="SIN DAÑO",0),$B108=0,0)</f>
        <v>0</v>
      </c>
      <c r="BA108" s="202" cm="1">
        <f t="array" ref="BA108">_xlfn.IFS($B108="B",_xlfn.IFS($U108="ALTO",105.02,$U108="MEDIO",42.88,$U108="BAJO",18.26,$U108="SIN DAÑO",0),$B108="P",_xlfn.IFS($U108="ALTO",37.27,$U108="MEDIO",32.15,$U108="BAJO",20.1,$U108="SIN DAÑO",0),$B108="PC",_xlfn.IFS($U108="ALTO",37.27,$U108="MEDIO",32.15,$U108="BAJO",20.1,$U108="SIN DAÑO",0),$B108="C",_xlfn.IFS($U108="ALTO",0,$U108="MEDIO",0,$U108="BAJO",0,$U108="SIN DAÑO",0),$B108=0,0)</f>
        <v>0</v>
      </c>
      <c r="BB108" s="202" cm="1">
        <f t="array" ref="BB108">_xlfn.IFS($B108="B",_xlfn.IFS($U108="ALTO",34.94,$U108="MEDIO",16.49,$U108="BAJO",10.36,$U108="SIN DAÑO",0),$B108="P",_xlfn.IFS($U108="ALTO",0,$U108="MEDIO",0,$U108="BAJO",0,$U108="SIN DAÑO",0),$B108="PC",_xlfn.IFS($U108="ALTO",0,$U108="MEDIO",0,$U108="BAJO",0,$U108="SIN DAÑO",0),$B108="C",_xlfn.IFS($U108="ALTO",0,$U108="MEDIO",0,$U108="BAJO",0,$U108="SIN DAÑO",0),$B108=0,0)</f>
        <v>0</v>
      </c>
      <c r="BC108" s="210"/>
      <c r="BD108" s="202">
        <f t="shared" si="13"/>
        <v>0</v>
      </c>
      <c r="BE108" s="202">
        <f t="shared" si="14"/>
        <v>0</v>
      </c>
      <c r="BF108" s="202">
        <f t="shared" si="15"/>
        <v>0</v>
      </c>
      <c r="BG108" s="202">
        <f t="shared" si="16"/>
        <v>0</v>
      </c>
      <c r="BH108" s="202">
        <f t="shared" si="17"/>
        <v>0</v>
      </c>
      <c r="BI108" s="202">
        <f t="shared" si="18"/>
        <v>0</v>
      </c>
      <c r="BJ108" s="202">
        <f t="shared" si="19"/>
        <v>0</v>
      </c>
      <c r="BK108" s="202">
        <f t="shared" si="20"/>
        <v>0</v>
      </c>
      <c r="BL108" s="211">
        <f t="shared" si="21"/>
        <v>0</v>
      </c>
      <c r="BN108" s="202">
        <f t="shared" si="22"/>
        <v>0</v>
      </c>
      <c r="BO108" s="202" cm="1">
        <f t="array" ref="BO108">_xlfn.IFS(B108="B",0,B108="P",BL108*O108,B108="PC",BL108*O108,B108="C",BL108*O108,B108=0,0)</f>
        <v>0</v>
      </c>
    </row>
    <row r="109" spans="1:67" ht="13.9" customHeight="1" x14ac:dyDescent="0.25">
      <c r="A109" s="5"/>
      <c r="B109" s="212"/>
      <c r="C109" s="212"/>
      <c r="D109" s="246"/>
      <c r="E109" s="246"/>
      <c r="F109" s="246"/>
      <c r="G109" s="246"/>
      <c r="H109" s="246"/>
      <c r="I109" s="254"/>
      <c r="J109" s="254"/>
      <c r="K109" s="254"/>
      <c r="L109" s="254"/>
      <c r="M109" s="254"/>
      <c r="N109" s="254"/>
      <c r="O109" s="265"/>
      <c r="P109" s="265"/>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5">
        <f t="shared" si="12"/>
        <v>0</v>
      </c>
      <c r="AN109" s="255"/>
      <c r="AO109" s="255"/>
      <c r="AP109" s="54"/>
      <c r="AU109" s="202" cm="1">
        <f t="array" ref="AU109">_xlfn.IFS($B109="B",_xlfn.IFS($U109="ALTO",59.41,$U109="MEDIO",30.9,$U109="BAJO",15.49,$U109="SIN DAÑO",0),$B109="P",_xlfn.IFS($U109="ALTO",0,$U109="MEDIO",0,$U109="BAJO",0,$U109="SIN DAÑO",0),$B109="PC",_xlfn.IFS($U109="ALTO",0,$U109="MEDIO",0,$U109="BAJO",0,$U109="SIN DAÑO",0),$B109="C",_xlfn.IFS($U109="ALTO",0,$U109="MEDIO",0,$U109="BAJO",0,$U109="SIN DAÑO",0),$B109=0,0)</f>
        <v>0</v>
      </c>
      <c r="AV109" s="202" cm="1">
        <f t="array" ref="AV109">_xlfn.IFS($B109="B",_xlfn.IFS($U109="ALTO",59.1,$U109="MEDIO",30.78,$U109="BAJO",15.39,$U109="SIN DAÑO",0),$B109="P",_xlfn.IFS($U109="ALTO",0,$U109="MEDIO",0,$U109="BAJO",0,$U109="SIN DAÑO",0),$B109="PC",_xlfn.IFS($U109="ALTO",0,$U109="MEDIO",0,$U109="BAJO",0,$U109="SIN DAÑO",0),$B109="C",_xlfn.IFS($U109="ALTO",0,$U109="MEDIO",0,$U109="BAJO",0,$U109="SIN DAÑO",0),$B109=0,0)</f>
        <v>0</v>
      </c>
      <c r="AW109" s="202" cm="1">
        <f t="array" ref="AW109">_xlfn.IFS($B109="B",_xlfn.IFS($U109="ALTO",102.06,$U109="MEDIO",59.42,$U109="BAJO",29.71,$U109="SIN DAÑO",0),$B109="P",_xlfn.IFS($U109="ALTO",0,$U109="MEDIO",0,$U109="BAJO",0,$U109="SIN DAÑO",0),$B109="PC",_xlfn.IFS($U109="ALTO",0,$U109="MEDIO",0,$U109="BAJO",0,$U109="SIN DAÑO",0),$B109="C",_xlfn.IFS($U109="ALTO",0,$U109="MEDIO",0,$U109="BAJO",0,$U109="SIN DAÑO",0),$B109=0,0)</f>
        <v>0</v>
      </c>
      <c r="AX109" s="202" cm="1">
        <f t="array" ref="AX109">_xlfn.IFS($B109="B",_xlfn.IFS($U109="ALTO",76.02,$U109="MEDIO",50.44,$U109="BAJO",50.44,$U109="SIN DAÑO",0),$B109="P",_xlfn.IFS($U109="ALTO",0,$U109="MEDIO",0,$U109="BAJO",0,$U109="SIN DAÑO",0),$B109="PC",_xlfn.IFS($U109="ALTO",130.45,$U109="MEDIO",96.36,$U109="BAJO",41.28,$U109="SIN DAÑO",0),$B109="C",_xlfn.IFS($U109="ALTO",0,$U109="MEDIO",0,$U109="BAJO",0,$U109="SIN DAÑO",0),$B109=0,0)</f>
        <v>0</v>
      </c>
      <c r="AY109" s="202" cm="1">
        <f t="array" ref="AY109">_xlfn.IFS($B109="B",_xlfn.IFS($U109="ALTO",93.93,$U109="MEDIO",50.73,$U109="BAJO",15.8,$U109="SIN DAÑO",0),$B109="P",_xlfn.IFS($U109="ALTO",0,$U109="MEDIO",0,$U109="BAJO",0,$U109="SIN DAÑO",0),$B109="PC",_xlfn.IFS($U109="ALTO",0,$U109="MEDIO",0,$U109="BAJO",0,$U109="SIN DAÑO",0),$B109="C",_xlfn.IFS($U109="ALTO",110.87,$U109="MEDIO",37.53,$U109="BAJO",19.77,$U109="SIN DAÑO",0),$B109=0,0)</f>
        <v>0</v>
      </c>
      <c r="AZ109" s="202" cm="1">
        <f t="array" ref="AZ109">_xlfn.IFS($B109="B",_xlfn.IFS($U109="ALTO",11.46,$U109="MEDIO",11.05,$U109="BAJO",7.14,$U109="SIN DAÑO",0),$B109="P",_xlfn.IFS($U109="ALTO",0,$U109="MEDIO",0,$U109="BAJO",0,$U109="SIN DAÑO",0),$B109="PC",_xlfn.IFS($U109="ALTO",0,$U109="MEDIO",0,$U109="BAJO",0,$U109="SIN DAÑO",0),$B109="C",_xlfn.IFS($U109="ALTO",0,$U109="MEDIO",0,$U109="BAJO",0,$U109="SIN DAÑO",0),$B109=0,0)</f>
        <v>0</v>
      </c>
      <c r="BA109" s="202" cm="1">
        <f t="array" ref="BA109">_xlfn.IFS($B109="B",_xlfn.IFS($U109="ALTO",105.02,$U109="MEDIO",42.88,$U109="BAJO",18.26,$U109="SIN DAÑO",0),$B109="P",_xlfn.IFS($U109="ALTO",37.27,$U109="MEDIO",32.15,$U109="BAJO",20.1,$U109="SIN DAÑO",0),$B109="PC",_xlfn.IFS($U109="ALTO",37.27,$U109="MEDIO",32.15,$U109="BAJO",20.1,$U109="SIN DAÑO",0),$B109="C",_xlfn.IFS($U109="ALTO",0,$U109="MEDIO",0,$U109="BAJO",0,$U109="SIN DAÑO",0),$B109=0,0)</f>
        <v>0</v>
      </c>
      <c r="BB109" s="202" cm="1">
        <f t="array" ref="BB109">_xlfn.IFS($B109="B",_xlfn.IFS($U109="ALTO",34.94,$U109="MEDIO",16.49,$U109="BAJO",10.36,$U109="SIN DAÑO",0),$B109="P",_xlfn.IFS($U109="ALTO",0,$U109="MEDIO",0,$U109="BAJO",0,$U109="SIN DAÑO",0),$B109="PC",_xlfn.IFS($U109="ALTO",0,$U109="MEDIO",0,$U109="BAJO",0,$U109="SIN DAÑO",0),$B109="C",_xlfn.IFS($U109="ALTO",0,$U109="MEDIO",0,$U109="BAJO",0,$U109="SIN DAÑO",0),$B109=0,0)</f>
        <v>0</v>
      </c>
      <c r="BC109" s="210"/>
      <c r="BD109" s="202">
        <f t="shared" si="13"/>
        <v>0</v>
      </c>
      <c r="BE109" s="202">
        <f t="shared" si="14"/>
        <v>0</v>
      </c>
      <c r="BF109" s="202">
        <f t="shared" si="15"/>
        <v>0</v>
      </c>
      <c r="BG109" s="202">
        <f t="shared" si="16"/>
        <v>0</v>
      </c>
      <c r="BH109" s="202">
        <f t="shared" si="17"/>
        <v>0</v>
      </c>
      <c r="BI109" s="202">
        <f t="shared" si="18"/>
        <v>0</v>
      </c>
      <c r="BJ109" s="202">
        <f t="shared" si="19"/>
        <v>0</v>
      </c>
      <c r="BK109" s="202">
        <f t="shared" si="20"/>
        <v>0</v>
      </c>
      <c r="BL109" s="211">
        <f t="shared" si="21"/>
        <v>0</v>
      </c>
      <c r="BN109" s="202">
        <f t="shared" si="22"/>
        <v>0</v>
      </c>
      <c r="BO109" s="202" cm="1">
        <f t="array" ref="BO109">_xlfn.IFS(B109="B",0,B109="P",BL109*O109,B109="PC",BL109*O109,B109="C",BL109*O109,B109=0,0)</f>
        <v>0</v>
      </c>
    </row>
    <row r="110" spans="1:67" ht="13.9" customHeight="1" x14ac:dyDescent="0.25">
      <c r="A110" s="5"/>
      <c r="B110" s="256"/>
      <c r="C110" s="257"/>
      <c r="D110" s="257"/>
      <c r="E110" s="257"/>
      <c r="F110" s="257"/>
      <c r="G110" s="257"/>
      <c r="H110" s="257"/>
      <c r="I110" s="257"/>
      <c r="J110" s="258"/>
      <c r="K110" s="259" t="s">
        <v>510</v>
      </c>
      <c r="L110" s="259"/>
      <c r="M110" s="259"/>
      <c r="N110" s="260">
        <f>SUM(N48:O109)</f>
        <v>0</v>
      </c>
      <c r="O110" s="260"/>
      <c r="P110" s="260"/>
      <c r="Q110" s="261"/>
      <c r="R110" s="262"/>
      <c r="S110" s="262"/>
      <c r="T110" s="262"/>
      <c r="U110" s="262"/>
      <c r="V110" s="262"/>
      <c r="W110" s="262"/>
      <c r="X110" s="262"/>
      <c r="Y110" s="262"/>
      <c r="Z110" s="262"/>
      <c r="AA110" s="262"/>
      <c r="AB110" s="262"/>
      <c r="AC110" s="262"/>
      <c r="AD110" s="262"/>
      <c r="AE110" s="262"/>
      <c r="AF110" s="263"/>
      <c r="AG110" s="259" t="s">
        <v>511</v>
      </c>
      <c r="AH110" s="259"/>
      <c r="AI110" s="259"/>
      <c r="AJ110" s="259"/>
      <c r="AK110" s="259"/>
      <c r="AL110" s="264">
        <f>SUM(AM48:AO109)</f>
        <v>0</v>
      </c>
      <c r="AM110" s="264"/>
      <c r="AN110" s="264"/>
      <c r="AO110" s="264"/>
      <c r="AP110" s="54"/>
      <c r="BN110" s="203">
        <f>SUM(BN48:BN109)</f>
        <v>0</v>
      </c>
      <c r="BO110" s="203">
        <f>SUM(BO48:BO109)</f>
        <v>0</v>
      </c>
    </row>
    <row r="111" spans="1:67" ht="14.65" customHeight="1" x14ac:dyDescent="0.25">
      <c r="A111" s="5"/>
      <c r="B111" s="251" t="s">
        <v>23</v>
      </c>
      <c r="C111" s="251"/>
      <c r="D111" s="251"/>
      <c r="E111" s="251"/>
      <c r="F111" s="251"/>
      <c r="G111" s="251" t="s">
        <v>273</v>
      </c>
      <c r="H111" s="251"/>
      <c r="I111" s="251"/>
      <c r="J111" s="252" t="s">
        <v>512</v>
      </c>
      <c r="K111" s="252"/>
      <c r="L111" s="252"/>
      <c r="M111" s="252"/>
      <c r="N111" s="252"/>
      <c r="O111" s="252"/>
      <c r="P111" s="252"/>
      <c r="Q111" s="252"/>
      <c r="R111" s="252"/>
      <c r="S111" s="252"/>
      <c r="T111" s="252"/>
      <c r="U111" s="252"/>
      <c r="V111" s="252"/>
      <c r="W111" s="252"/>
      <c r="X111" s="252"/>
      <c r="Y111" s="252"/>
      <c r="Z111" s="252"/>
      <c r="AA111" s="252"/>
      <c r="AB111" s="252"/>
      <c r="AC111" s="252"/>
      <c r="AD111" s="252"/>
      <c r="AE111" s="252"/>
      <c r="AF111" s="252"/>
      <c r="AG111" s="252"/>
      <c r="AH111" s="252"/>
      <c r="AI111" s="252"/>
      <c r="AJ111" s="252"/>
      <c r="AK111" s="252"/>
      <c r="AL111" s="252"/>
      <c r="AM111" s="213"/>
      <c r="AN111" s="213"/>
      <c r="AO111" s="213"/>
      <c r="AP111" s="54"/>
    </row>
    <row r="112" spans="1:67" ht="16.899999999999999" customHeight="1" x14ac:dyDescent="0.25">
      <c r="A112" s="5"/>
      <c r="B112" s="253" t="s">
        <v>513</v>
      </c>
      <c r="C112" s="253"/>
      <c r="D112" s="253"/>
      <c r="E112" s="253"/>
      <c r="F112" s="253"/>
      <c r="G112" s="243">
        <v>0</v>
      </c>
      <c r="H112" s="243"/>
      <c r="I112" s="243"/>
      <c r="J112" s="244" t="s">
        <v>514</v>
      </c>
      <c r="K112" s="244"/>
      <c r="L112" s="244"/>
      <c r="M112" s="244"/>
      <c r="N112" s="244"/>
      <c r="O112" s="244"/>
      <c r="P112" s="244"/>
      <c r="Q112" s="244"/>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54"/>
    </row>
    <row r="113" spans="1:42" ht="81" customHeight="1" x14ac:dyDescent="0.25">
      <c r="A113" s="5"/>
      <c r="B113" s="249" t="s">
        <v>402</v>
      </c>
      <c r="C113" s="249"/>
      <c r="D113" s="249"/>
      <c r="E113" s="249"/>
      <c r="F113" s="249"/>
      <c r="G113" s="243">
        <v>1</v>
      </c>
      <c r="H113" s="243"/>
      <c r="I113" s="243"/>
      <c r="J113" s="244" t="s">
        <v>525</v>
      </c>
      <c r="K113" s="244"/>
      <c r="L113" s="244"/>
      <c r="M113" s="244"/>
      <c r="N113" s="244"/>
      <c r="O113" s="244"/>
      <c r="P113" s="244"/>
      <c r="Q113" s="244"/>
      <c r="R113" s="244"/>
      <c r="S113" s="244"/>
      <c r="T113" s="244"/>
      <c r="U113" s="244"/>
      <c r="V113" s="244"/>
      <c r="W113" s="244"/>
      <c r="X113" s="244"/>
      <c r="Y113" s="244"/>
      <c r="Z113" s="244"/>
      <c r="AA113" s="244"/>
      <c r="AB113" s="244"/>
      <c r="AC113" s="244"/>
      <c r="AD113" s="244"/>
      <c r="AE113" s="244"/>
      <c r="AF113" s="244"/>
      <c r="AG113" s="244"/>
      <c r="AH113" s="244"/>
      <c r="AI113" s="244"/>
      <c r="AJ113" s="244"/>
      <c r="AK113" s="244"/>
      <c r="AL113" s="244"/>
      <c r="AM113" s="244"/>
      <c r="AN113" s="244"/>
      <c r="AO113" s="244"/>
      <c r="AP113" s="54"/>
    </row>
    <row r="114" spans="1:42" ht="99" customHeight="1" x14ac:dyDescent="0.25">
      <c r="A114" s="5"/>
      <c r="B114" s="250" t="s">
        <v>490</v>
      </c>
      <c r="C114" s="250"/>
      <c r="D114" s="250"/>
      <c r="E114" s="250"/>
      <c r="F114" s="250"/>
      <c r="G114" s="243">
        <v>2</v>
      </c>
      <c r="H114" s="243"/>
      <c r="I114" s="243"/>
      <c r="J114" s="244" t="s">
        <v>515</v>
      </c>
      <c r="K114" s="244"/>
      <c r="L114" s="244"/>
      <c r="M114" s="244"/>
      <c r="N114" s="244"/>
      <c r="O114" s="244"/>
      <c r="P114" s="244"/>
      <c r="Q114" s="244"/>
      <c r="R114" s="244"/>
      <c r="S114" s="244"/>
      <c r="T114" s="244"/>
      <c r="U114" s="244"/>
      <c r="V114" s="244"/>
      <c r="W114" s="244"/>
      <c r="X114" s="244"/>
      <c r="Y114" s="244"/>
      <c r="Z114" s="244"/>
      <c r="AA114" s="244"/>
      <c r="AB114" s="244"/>
      <c r="AC114" s="244"/>
      <c r="AD114" s="244"/>
      <c r="AE114" s="244"/>
      <c r="AF114" s="244"/>
      <c r="AG114" s="244"/>
      <c r="AH114" s="244"/>
      <c r="AI114" s="244"/>
      <c r="AJ114" s="244"/>
      <c r="AK114" s="244"/>
      <c r="AL114" s="244"/>
      <c r="AM114" s="244"/>
      <c r="AN114" s="244"/>
      <c r="AO114" s="244"/>
      <c r="AP114" s="54"/>
    </row>
    <row r="115" spans="1:42" ht="99" customHeight="1" x14ac:dyDescent="0.25">
      <c r="A115" s="5"/>
      <c r="B115" s="242" t="s">
        <v>413</v>
      </c>
      <c r="C115" s="242"/>
      <c r="D115" s="242"/>
      <c r="E115" s="242"/>
      <c r="F115" s="242"/>
      <c r="G115" s="243">
        <v>3</v>
      </c>
      <c r="H115" s="243"/>
      <c r="I115" s="243"/>
      <c r="J115" s="244" t="s">
        <v>516</v>
      </c>
      <c r="K115" s="244"/>
      <c r="L115" s="244"/>
      <c r="M115" s="244"/>
      <c r="N115" s="244"/>
      <c r="O115" s="244"/>
      <c r="P115" s="244"/>
      <c r="Q115" s="244"/>
      <c r="R115" s="244"/>
      <c r="S115" s="244"/>
      <c r="T115" s="244"/>
      <c r="U115" s="244"/>
      <c r="V115" s="244"/>
      <c r="W115" s="244"/>
      <c r="X115" s="244"/>
      <c r="Y115" s="244"/>
      <c r="Z115" s="244"/>
      <c r="AA115" s="244"/>
      <c r="AB115" s="244"/>
      <c r="AC115" s="244"/>
      <c r="AD115" s="244"/>
      <c r="AE115" s="244"/>
      <c r="AF115" s="244"/>
      <c r="AG115" s="244"/>
      <c r="AH115" s="244"/>
      <c r="AI115" s="244"/>
      <c r="AJ115" s="244"/>
      <c r="AK115" s="244"/>
      <c r="AL115" s="244"/>
      <c r="AM115" s="244"/>
      <c r="AN115" s="244"/>
      <c r="AO115" s="244"/>
      <c r="AP115" s="54"/>
    </row>
    <row r="116" spans="1:42" ht="29.65" customHeight="1" x14ac:dyDescent="0.25">
      <c r="A116" s="245" t="s">
        <v>517</v>
      </c>
      <c r="B116" s="243" t="s">
        <v>518</v>
      </c>
      <c r="C116" s="243"/>
      <c r="D116" s="243"/>
      <c r="E116" s="243"/>
      <c r="F116" s="243"/>
      <c r="G116" s="246"/>
      <c r="H116" s="246"/>
      <c r="I116" s="246"/>
      <c r="J116" s="246"/>
      <c r="K116" s="246"/>
      <c r="L116" s="246"/>
      <c r="M116" s="246"/>
      <c r="N116" s="246"/>
      <c r="O116" s="246"/>
      <c r="P116" s="246"/>
      <c r="Q116" s="246"/>
      <c r="R116" s="246"/>
      <c r="S116" s="246"/>
      <c r="T116" s="246"/>
      <c r="U116" s="246"/>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54"/>
    </row>
    <row r="117" spans="1:42" ht="29.65" customHeight="1" x14ac:dyDescent="0.15">
      <c r="A117" s="245"/>
      <c r="B117" s="243" t="s">
        <v>519</v>
      </c>
      <c r="C117" s="243"/>
      <c r="D117" s="243"/>
      <c r="E117" s="243"/>
      <c r="F117" s="243"/>
      <c r="G117" s="246"/>
      <c r="H117" s="246"/>
      <c r="I117" s="246"/>
      <c r="J117" s="246"/>
      <c r="K117" s="246"/>
      <c r="L117" s="246"/>
      <c r="M117" s="246"/>
      <c r="N117" s="246"/>
      <c r="O117" s="246"/>
      <c r="P117" s="246"/>
      <c r="Q117" s="246"/>
      <c r="R117" s="246"/>
      <c r="S117" s="246"/>
      <c r="T117" s="246"/>
      <c r="U117" s="246"/>
      <c r="V117" s="247" t="s">
        <v>520</v>
      </c>
      <c r="W117" s="248"/>
      <c r="X117" s="248"/>
      <c r="Y117" s="248"/>
      <c r="Z117" s="248"/>
      <c r="AA117" s="248"/>
      <c r="AB117" s="248"/>
      <c r="AC117" s="248"/>
      <c r="AD117" s="248"/>
      <c r="AE117" s="248"/>
      <c r="AF117" s="248"/>
      <c r="AG117" s="248"/>
      <c r="AH117" s="248"/>
      <c r="AI117" s="248"/>
      <c r="AJ117" s="248"/>
      <c r="AK117" s="248"/>
      <c r="AL117" s="248"/>
      <c r="AM117" s="248"/>
      <c r="AN117" s="248"/>
      <c r="AO117" s="248"/>
      <c r="AP117" s="54"/>
    </row>
    <row r="118" spans="1:42" x14ac:dyDescent="0.25">
      <c r="A118" s="241"/>
      <c r="B118" s="241"/>
      <c r="C118" s="241"/>
      <c r="D118" s="241"/>
      <c r="E118" s="241"/>
      <c r="F118" s="241"/>
      <c r="G118" s="241"/>
      <c r="H118" s="241"/>
      <c r="I118" s="241"/>
      <c r="J118" s="241"/>
      <c r="K118" s="241"/>
      <c r="L118" s="241"/>
      <c r="M118" s="241"/>
      <c r="N118" s="241"/>
      <c r="O118" s="241"/>
      <c r="P118" s="241"/>
      <c r="Q118" s="24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row>
  </sheetData>
  <sheetProtection algorithmName="SHA-512" hashValue="E7HwEGz+rOFNWonZ3pdtACh2EWJhtKPi27xty0ZmgoW4eu4h0a/L3MuiPrYYp/vD3xCGTg929qQplHsvOKzpbQ==" saltValue="HrxumekiE5olcienlRXBtA==" spinCount="100000" sheet="1" objects="1" scenarios="1"/>
  <protectedRanges>
    <protectedRange sqref="P34:Q34" name="PORCENTAJE"/>
    <protectedRange sqref="B40:I44 O40:Q44" name="ABASTECIMIENTO_SISTEMAS"/>
    <protectedRange sqref="AL36:AN37 X36:Z37 J36:L37" name="LINEAS DE VIDA"/>
    <protectedRange sqref="L26:O30" name="AREA_ABIERTA"/>
    <protectedRange sqref="L10:O23" name="AREA_CUBIERTA"/>
    <protectedRange sqref="R10:AO34 V42:W44 V40:AO40 X41:AO44" name="OBSERVACIONES"/>
    <protectedRange sqref="E3" name="AMIE"/>
    <protectedRange sqref="M3" name="NOMBRE IE"/>
    <protectedRange sqref="Q5" name="CORD X"/>
    <protectedRange sqref="V5" name="CORD Y"/>
    <protectedRange sqref="AH3" name="ESTUDIANTES"/>
    <protectedRange sqref="AM3" name="FECHA"/>
    <protectedRange sqref="E4" name="ZONA"/>
    <protectedRange sqref="K4" name="DISTRITO"/>
    <protectedRange sqref="Q4" name="PROVINCIA"/>
    <protectedRange sqref="AI4" name="CANTON"/>
    <protectedRange sqref="G5" name="SOSTENIMIENTO"/>
    <protectedRange sqref="AD5" name="PROPIEDAD"/>
    <protectedRange sqref="AN5" name="POLIZA"/>
    <protectedRange sqref="B48:AL109" name="DETALLE AFECTACION"/>
    <protectedRange sqref="G116:U117" name="firma"/>
  </protectedRanges>
  <mergeCells count="1088">
    <mergeCell ref="A1:AP1"/>
    <mergeCell ref="B2:AO2"/>
    <mergeCell ref="B3:D3"/>
    <mergeCell ref="E3:H3"/>
    <mergeCell ref="I3:L3"/>
    <mergeCell ref="M3:AC3"/>
    <mergeCell ref="AD3:AG3"/>
    <mergeCell ref="AH3:AJ3"/>
    <mergeCell ref="AK3:AL3"/>
    <mergeCell ref="AM3:AO3"/>
    <mergeCell ref="AN5:AO5"/>
    <mergeCell ref="B6:AO6"/>
    <mergeCell ref="B7:J9"/>
    <mergeCell ref="K7:K9"/>
    <mergeCell ref="L7:L9"/>
    <mergeCell ref="M7:M9"/>
    <mergeCell ref="N7:N9"/>
    <mergeCell ref="O7:O9"/>
    <mergeCell ref="P7:Q9"/>
    <mergeCell ref="R7:AO9"/>
    <mergeCell ref="AF4:AH4"/>
    <mergeCell ref="AI4:AO4"/>
    <mergeCell ref="B5:F5"/>
    <mergeCell ref="G5:K5"/>
    <mergeCell ref="L5:O5"/>
    <mergeCell ref="Q5:T5"/>
    <mergeCell ref="V5:Y5"/>
    <mergeCell ref="Z5:AC5"/>
    <mergeCell ref="AD5:AE5"/>
    <mergeCell ref="AF5:AM5"/>
    <mergeCell ref="B4:D4"/>
    <mergeCell ref="E4:G4"/>
    <mergeCell ref="H4:J4"/>
    <mergeCell ref="K4:M4"/>
    <mergeCell ref="N4:P4"/>
    <mergeCell ref="Q4:AE4"/>
    <mergeCell ref="BJ7:BJ9"/>
    <mergeCell ref="BK7:BK9"/>
    <mergeCell ref="B10:J10"/>
    <mergeCell ref="P10:Q10"/>
    <mergeCell ref="R10:AO10"/>
    <mergeCell ref="B11:J11"/>
    <mergeCell ref="P11:Q11"/>
    <mergeCell ref="R11:AO11"/>
    <mergeCell ref="BB7:BB9"/>
    <mergeCell ref="BC7:BC9"/>
    <mergeCell ref="BE7:BE9"/>
    <mergeCell ref="BG7:BG9"/>
    <mergeCell ref="BH7:BH9"/>
    <mergeCell ref="BI7:BI9"/>
    <mergeCell ref="AU7:AU9"/>
    <mergeCell ref="AV7:AV9"/>
    <mergeCell ref="AW7:AW9"/>
    <mergeCell ref="AX7:AX9"/>
    <mergeCell ref="AZ7:AZ9"/>
    <mergeCell ref="BA7:BA9"/>
    <mergeCell ref="B16:J16"/>
    <mergeCell ref="P16:Q16"/>
    <mergeCell ref="R16:AO16"/>
    <mergeCell ref="B17:J17"/>
    <mergeCell ref="P17:Q17"/>
    <mergeCell ref="R17:AO17"/>
    <mergeCell ref="B14:J14"/>
    <mergeCell ref="P14:Q14"/>
    <mergeCell ref="R14:AO14"/>
    <mergeCell ref="B15:J15"/>
    <mergeCell ref="P15:Q15"/>
    <mergeCell ref="R15:AO15"/>
    <mergeCell ref="B12:J12"/>
    <mergeCell ref="P12:Q12"/>
    <mergeCell ref="R12:AO12"/>
    <mergeCell ref="B13:J13"/>
    <mergeCell ref="P13:Q13"/>
    <mergeCell ref="R13:AO13"/>
    <mergeCell ref="B22:J22"/>
    <mergeCell ref="P22:Q22"/>
    <mergeCell ref="R22:AO22"/>
    <mergeCell ref="B23:J23"/>
    <mergeCell ref="P23:Q23"/>
    <mergeCell ref="R23:AO23"/>
    <mergeCell ref="B20:J20"/>
    <mergeCell ref="P20:Q20"/>
    <mergeCell ref="R20:AO20"/>
    <mergeCell ref="B21:J21"/>
    <mergeCell ref="P21:Q21"/>
    <mergeCell ref="R21:AO21"/>
    <mergeCell ref="B18:J18"/>
    <mergeCell ref="P18:Q18"/>
    <mergeCell ref="R18:AO18"/>
    <mergeCell ref="B19:J19"/>
    <mergeCell ref="P19:Q19"/>
    <mergeCell ref="R19:AO19"/>
    <mergeCell ref="B28:J28"/>
    <mergeCell ref="P28:Q28"/>
    <mergeCell ref="R28:AO28"/>
    <mergeCell ref="B29:J29"/>
    <mergeCell ref="P29:Q29"/>
    <mergeCell ref="R29:AO29"/>
    <mergeCell ref="B26:J26"/>
    <mergeCell ref="P26:Q26"/>
    <mergeCell ref="R26:AO26"/>
    <mergeCell ref="B27:J27"/>
    <mergeCell ref="P27:Q27"/>
    <mergeCell ref="R27:AO27"/>
    <mergeCell ref="B24:H24"/>
    <mergeCell ref="I24:K24"/>
    <mergeCell ref="P24:Q24"/>
    <mergeCell ref="R24:AO25"/>
    <mergeCell ref="B25:H25"/>
    <mergeCell ref="I25:K25"/>
    <mergeCell ref="L25:N25"/>
    <mergeCell ref="O25:Q25"/>
    <mergeCell ref="O32:Q32"/>
    <mergeCell ref="B33:J33"/>
    <mergeCell ref="K33:O33"/>
    <mergeCell ref="P33:Q33"/>
    <mergeCell ref="R33:AO34"/>
    <mergeCell ref="B34:J34"/>
    <mergeCell ref="K34:O34"/>
    <mergeCell ref="P34:Q34"/>
    <mergeCell ref="B30:J30"/>
    <mergeCell ref="P30:Q30"/>
    <mergeCell ref="R30:AO30"/>
    <mergeCell ref="B31:H31"/>
    <mergeCell ref="I31:K31"/>
    <mergeCell ref="P31:Q31"/>
    <mergeCell ref="R31:AO32"/>
    <mergeCell ref="B32:H32"/>
    <mergeCell ref="I32:K32"/>
    <mergeCell ref="L32:N32"/>
    <mergeCell ref="AO36:AO37"/>
    <mergeCell ref="C37:I37"/>
    <mergeCell ref="J37:L37"/>
    <mergeCell ref="Q37:W37"/>
    <mergeCell ref="X37:Z37"/>
    <mergeCell ref="AE37:AK37"/>
    <mergeCell ref="AL37:AN37"/>
    <mergeCell ref="B35:AO35"/>
    <mergeCell ref="B36:B37"/>
    <mergeCell ref="C36:I36"/>
    <mergeCell ref="J36:L36"/>
    <mergeCell ref="M36:P37"/>
    <mergeCell ref="Q36:W36"/>
    <mergeCell ref="X36:Z36"/>
    <mergeCell ref="AA36:AD37"/>
    <mergeCell ref="AE36:AK36"/>
    <mergeCell ref="AL36:AN36"/>
    <mergeCell ref="B40:I40"/>
    <mergeCell ref="J40:N40"/>
    <mergeCell ref="O40:Q40"/>
    <mergeCell ref="R40:T44"/>
    <mergeCell ref="U40:W44"/>
    <mergeCell ref="X40:AO40"/>
    <mergeCell ref="B41:I41"/>
    <mergeCell ref="J41:N41"/>
    <mergeCell ref="O41:Q41"/>
    <mergeCell ref="X41:AO41"/>
    <mergeCell ref="B38:AO38"/>
    <mergeCell ref="B39:I39"/>
    <mergeCell ref="J39:N39"/>
    <mergeCell ref="O39:Q39"/>
    <mergeCell ref="R39:T39"/>
    <mergeCell ref="U39:W39"/>
    <mergeCell ref="X39:AO39"/>
    <mergeCell ref="B45:AO45"/>
    <mergeCell ref="B46:V46"/>
    <mergeCell ref="W46:AL46"/>
    <mergeCell ref="AM46:AO47"/>
    <mergeCell ref="B47:C47"/>
    <mergeCell ref="D47:H47"/>
    <mergeCell ref="I47:N47"/>
    <mergeCell ref="O47:P47"/>
    <mergeCell ref="Q47:T47"/>
    <mergeCell ref="U47:V47"/>
    <mergeCell ref="B42:I44"/>
    <mergeCell ref="J42:N42"/>
    <mergeCell ref="O42:Q42"/>
    <mergeCell ref="X42:AO42"/>
    <mergeCell ref="J43:N43"/>
    <mergeCell ref="O43:Q43"/>
    <mergeCell ref="X43:AO43"/>
    <mergeCell ref="J44:N44"/>
    <mergeCell ref="O44:Q44"/>
    <mergeCell ref="X44:AO44"/>
    <mergeCell ref="AC48:AD48"/>
    <mergeCell ref="AE48:AF48"/>
    <mergeCell ref="AG48:AH48"/>
    <mergeCell ref="AI48:AJ48"/>
    <mergeCell ref="AK48:AL48"/>
    <mergeCell ref="AM48:AO48"/>
    <mergeCell ref="AI47:AJ47"/>
    <mergeCell ref="AK47:AL47"/>
    <mergeCell ref="D48:H48"/>
    <mergeCell ref="I48:N48"/>
    <mergeCell ref="O48:P48"/>
    <mergeCell ref="Q48:T48"/>
    <mergeCell ref="U48:V48"/>
    <mergeCell ref="W48:X48"/>
    <mergeCell ref="Y48:Z48"/>
    <mergeCell ref="AA48:AB48"/>
    <mergeCell ref="W47:X47"/>
    <mergeCell ref="Y47:Z47"/>
    <mergeCell ref="AA47:AB47"/>
    <mergeCell ref="AC47:AD47"/>
    <mergeCell ref="AE47:AF47"/>
    <mergeCell ref="AG47:AH47"/>
    <mergeCell ref="AC50:AD50"/>
    <mergeCell ref="AE50:AF50"/>
    <mergeCell ref="AG50:AH50"/>
    <mergeCell ref="AI50:AJ50"/>
    <mergeCell ref="AK50:AL50"/>
    <mergeCell ref="AM50:AO50"/>
    <mergeCell ref="AK49:AL49"/>
    <mergeCell ref="AM49:AO49"/>
    <mergeCell ref="D50:H50"/>
    <mergeCell ref="I50:N50"/>
    <mergeCell ref="O50:P50"/>
    <mergeCell ref="Q50:T50"/>
    <mergeCell ref="U50:V50"/>
    <mergeCell ref="W50:X50"/>
    <mergeCell ref="Y50:Z50"/>
    <mergeCell ref="AA50:AB50"/>
    <mergeCell ref="Y49:Z49"/>
    <mergeCell ref="AA49:AB49"/>
    <mergeCell ref="AC49:AD49"/>
    <mergeCell ref="AE49:AF49"/>
    <mergeCell ref="AG49:AH49"/>
    <mergeCell ref="AI49:AJ49"/>
    <mergeCell ref="D49:H49"/>
    <mergeCell ref="I49:N49"/>
    <mergeCell ref="O49:P49"/>
    <mergeCell ref="Q49:T49"/>
    <mergeCell ref="U49:V49"/>
    <mergeCell ref="W49:X49"/>
    <mergeCell ref="AC52:AD52"/>
    <mergeCell ref="AE52:AF52"/>
    <mergeCell ref="AG52:AH52"/>
    <mergeCell ref="AI52:AJ52"/>
    <mergeCell ref="AK52:AL52"/>
    <mergeCell ref="AM52:AO52"/>
    <mergeCell ref="AK51:AL51"/>
    <mergeCell ref="AM51:AO51"/>
    <mergeCell ref="D52:H52"/>
    <mergeCell ref="I52:N52"/>
    <mergeCell ref="O52:P52"/>
    <mergeCell ref="Q52:T52"/>
    <mergeCell ref="U52:V52"/>
    <mergeCell ref="W52:X52"/>
    <mergeCell ref="Y52:Z52"/>
    <mergeCell ref="AA52:AB52"/>
    <mergeCell ref="Y51:Z51"/>
    <mergeCell ref="AA51:AB51"/>
    <mergeCell ref="AC51:AD51"/>
    <mergeCell ref="AE51:AF51"/>
    <mergeCell ref="AG51:AH51"/>
    <mergeCell ref="AI51:AJ51"/>
    <mergeCell ref="D51:H51"/>
    <mergeCell ref="I51:N51"/>
    <mergeCell ref="O51:P51"/>
    <mergeCell ref="Q51:T51"/>
    <mergeCell ref="U51:V51"/>
    <mergeCell ref="W51:X51"/>
    <mergeCell ref="AC54:AD54"/>
    <mergeCell ref="AE54:AF54"/>
    <mergeCell ref="AG54:AH54"/>
    <mergeCell ref="AI54:AJ54"/>
    <mergeCell ref="AK54:AL54"/>
    <mergeCell ref="AM54:AO54"/>
    <mergeCell ref="AK53:AL53"/>
    <mergeCell ref="AM53:AO53"/>
    <mergeCell ref="D54:H54"/>
    <mergeCell ref="I54:N54"/>
    <mergeCell ref="O54:P54"/>
    <mergeCell ref="Q54:T54"/>
    <mergeCell ref="U54:V54"/>
    <mergeCell ref="W54:X54"/>
    <mergeCell ref="Y54:Z54"/>
    <mergeCell ref="AA54:AB54"/>
    <mergeCell ref="Y53:Z53"/>
    <mergeCell ref="AA53:AB53"/>
    <mergeCell ref="AC53:AD53"/>
    <mergeCell ref="AE53:AF53"/>
    <mergeCell ref="AG53:AH53"/>
    <mergeCell ref="AI53:AJ53"/>
    <mergeCell ref="D53:H53"/>
    <mergeCell ref="I53:N53"/>
    <mergeCell ref="O53:P53"/>
    <mergeCell ref="Q53:T53"/>
    <mergeCell ref="U53:V53"/>
    <mergeCell ref="W53:X53"/>
    <mergeCell ref="AC56:AD56"/>
    <mergeCell ref="AE56:AF56"/>
    <mergeCell ref="AG56:AH56"/>
    <mergeCell ref="AI56:AJ56"/>
    <mergeCell ref="AK56:AL56"/>
    <mergeCell ref="AM56:AO56"/>
    <mergeCell ref="AK55:AL55"/>
    <mergeCell ref="AM55:AO55"/>
    <mergeCell ref="D56:H56"/>
    <mergeCell ref="I56:N56"/>
    <mergeCell ref="O56:P56"/>
    <mergeCell ref="Q56:T56"/>
    <mergeCell ref="U56:V56"/>
    <mergeCell ref="W56:X56"/>
    <mergeCell ref="Y56:Z56"/>
    <mergeCell ref="AA56:AB56"/>
    <mergeCell ref="Y55:Z55"/>
    <mergeCell ref="AA55:AB55"/>
    <mergeCell ref="AC55:AD55"/>
    <mergeCell ref="AE55:AF55"/>
    <mergeCell ref="AG55:AH55"/>
    <mergeCell ref="AI55:AJ55"/>
    <mergeCell ref="D55:H55"/>
    <mergeCell ref="I55:N55"/>
    <mergeCell ref="O55:P55"/>
    <mergeCell ref="Q55:T55"/>
    <mergeCell ref="U55:V55"/>
    <mergeCell ref="W55:X55"/>
    <mergeCell ref="AC58:AD58"/>
    <mergeCell ref="AE58:AF58"/>
    <mergeCell ref="AG58:AH58"/>
    <mergeCell ref="AI58:AJ58"/>
    <mergeCell ref="AK58:AL58"/>
    <mergeCell ref="AM58:AO58"/>
    <mergeCell ref="AK57:AL57"/>
    <mergeCell ref="AM57:AO57"/>
    <mergeCell ref="D58:H58"/>
    <mergeCell ref="I58:N58"/>
    <mergeCell ref="O58:P58"/>
    <mergeCell ref="Q58:T58"/>
    <mergeCell ref="U58:V58"/>
    <mergeCell ref="W58:X58"/>
    <mergeCell ref="Y58:Z58"/>
    <mergeCell ref="AA58:AB58"/>
    <mergeCell ref="Y57:Z57"/>
    <mergeCell ref="AA57:AB57"/>
    <mergeCell ref="AC57:AD57"/>
    <mergeCell ref="AE57:AF57"/>
    <mergeCell ref="AG57:AH57"/>
    <mergeCell ref="AI57:AJ57"/>
    <mergeCell ref="D57:H57"/>
    <mergeCell ref="I57:N57"/>
    <mergeCell ref="O57:P57"/>
    <mergeCell ref="Q57:T57"/>
    <mergeCell ref="U57:V57"/>
    <mergeCell ref="W57:X57"/>
    <mergeCell ref="AC60:AD60"/>
    <mergeCell ref="AE60:AF60"/>
    <mergeCell ref="AG60:AH60"/>
    <mergeCell ref="AI60:AJ60"/>
    <mergeCell ref="AK60:AL60"/>
    <mergeCell ref="AM60:AO60"/>
    <mergeCell ref="AK59:AL59"/>
    <mergeCell ref="AM59:AO59"/>
    <mergeCell ref="D60:H60"/>
    <mergeCell ref="I60:N60"/>
    <mergeCell ref="O60:P60"/>
    <mergeCell ref="Q60:T60"/>
    <mergeCell ref="U60:V60"/>
    <mergeCell ref="W60:X60"/>
    <mergeCell ref="Y60:Z60"/>
    <mergeCell ref="AA60:AB60"/>
    <mergeCell ref="Y59:Z59"/>
    <mergeCell ref="AA59:AB59"/>
    <mergeCell ref="AC59:AD59"/>
    <mergeCell ref="AE59:AF59"/>
    <mergeCell ref="AG59:AH59"/>
    <mergeCell ref="AI59:AJ59"/>
    <mergeCell ref="D59:H59"/>
    <mergeCell ref="I59:N59"/>
    <mergeCell ref="O59:P59"/>
    <mergeCell ref="Q59:T59"/>
    <mergeCell ref="U59:V59"/>
    <mergeCell ref="W59:X59"/>
    <mergeCell ref="AC62:AD62"/>
    <mergeCell ref="AE62:AF62"/>
    <mergeCell ref="AG62:AH62"/>
    <mergeCell ref="AI62:AJ62"/>
    <mergeCell ref="AK62:AL62"/>
    <mergeCell ref="AM62:AO62"/>
    <mergeCell ref="AK61:AL61"/>
    <mergeCell ref="AM61:AO61"/>
    <mergeCell ref="D62:H62"/>
    <mergeCell ref="I62:N62"/>
    <mergeCell ref="O62:P62"/>
    <mergeCell ref="Q62:T62"/>
    <mergeCell ref="U62:V62"/>
    <mergeCell ref="W62:X62"/>
    <mergeCell ref="Y62:Z62"/>
    <mergeCell ref="AA62:AB62"/>
    <mergeCell ref="Y61:Z61"/>
    <mergeCell ref="AA61:AB61"/>
    <mergeCell ref="AC61:AD61"/>
    <mergeCell ref="AE61:AF61"/>
    <mergeCell ref="AG61:AH61"/>
    <mergeCell ref="AI61:AJ61"/>
    <mergeCell ref="D61:H61"/>
    <mergeCell ref="I61:N61"/>
    <mergeCell ref="O61:P61"/>
    <mergeCell ref="Q61:T61"/>
    <mergeCell ref="U61:V61"/>
    <mergeCell ref="W61:X61"/>
    <mergeCell ref="AC64:AD64"/>
    <mergeCell ref="AE64:AF64"/>
    <mergeCell ref="AG64:AH64"/>
    <mergeCell ref="AI64:AJ64"/>
    <mergeCell ref="AK64:AL64"/>
    <mergeCell ref="AM64:AO64"/>
    <mergeCell ref="AK63:AL63"/>
    <mergeCell ref="AM63:AO63"/>
    <mergeCell ref="D64:H64"/>
    <mergeCell ref="I64:N64"/>
    <mergeCell ref="O64:P64"/>
    <mergeCell ref="Q64:T64"/>
    <mergeCell ref="U64:V64"/>
    <mergeCell ref="W64:X64"/>
    <mergeCell ref="Y64:Z64"/>
    <mergeCell ref="AA64:AB64"/>
    <mergeCell ref="Y63:Z63"/>
    <mergeCell ref="AA63:AB63"/>
    <mergeCell ref="AC63:AD63"/>
    <mergeCell ref="AE63:AF63"/>
    <mergeCell ref="AG63:AH63"/>
    <mergeCell ref="AI63:AJ63"/>
    <mergeCell ref="D63:H63"/>
    <mergeCell ref="I63:N63"/>
    <mergeCell ref="O63:P63"/>
    <mergeCell ref="Q63:T63"/>
    <mergeCell ref="U63:V63"/>
    <mergeCell ref="W63:X63"/>
    <mergeCell ref="AC66:AD66"/>
    <mergeCell ref="AE66:AF66"/>
    <mergeCell ref="AG66:AH66"/>
    <mergeCell ref="AI66:AJ66"/>
    <mergeCell ref="AK66:AL66"/>
    <mergeCell ref="AM66:AO66"/>
    <mergeCell ref="AK65:AL65"/>
    <mergeCell ref="AM65:AO65"/>
    <mergeCell ref="D66:H66"/>
    <mergeCell ref="I66:N66"/>
    <mergeCell ref="O66:P66"/>
    <mergeCell ref="Q66:T66"/>
    <mergeCell ref="U66:V66"/>
    <mergeCell ref="W66:X66"/>
    <mergeCell ref="Y66:Z66"/>
    <mergeCell ref="AA66:AB66"/>
    <mergeCell ref="Y65:Z65"/>
    <mergeCell ref="AA65:AB65"/>
    <mergeCell ref="AC65:AD65"/>
    <mergeCell ref="AE65:AF65"/>
    <mergeCell ref="AG65:AH65"/>
    <mergeCell ref="AI65:AJ65"/>
    <mergeCell ref="D65:H65"/>
    <mergeCell ref="I65:N65"/>
    <mergeCell ref="O65:P65"/>
    <mergeCell ref="Q65:T65"/>
    <mergeCell ref="U65:V65"/>
    <mergeCell ref="W65:X65"/>
    <mergeCell ref="AC68:AD68"/>
    <mergeCell ref="AE68:AF68"/>
    <mergeCell ref="AG68:AH68"/>
    <mergeCell ref="AI68:AJ68"/>
    <mergeCell ref="AK68:AL68"/>
    <mergeCell ref="AM68:AO68"/>
    <mergeCell ref="AK67:AL67"/>
    <mergeCell ref="AM67:AO67"/>
    <mergeCell ref="D68:H68"/>
    <mergeCell ref="I68:N68"/>
    <mergeCell ref="O68:P68"/>
    <mergeCell ref="Q68:T68"/>
    <mergeCell ref="U68:V68"/>
    <mergeCell ref="W68:X68"/>
    <mergeCell ref="Y68:Z68"/>
    <mergeCell ref="AA68:AB68"/>
    <mergeCell ref="Y67:Z67"/>
    <mergeCell ref="AA67:AB67"/>
    <mergeCell ref="AC67:AD67"/>
    <mergeCell ref="AE67:AF67"/>
    <mergeCell ref="AG67:AH67"/>
    <mergeCell ref="AI67:AJ67"/>
    <mergeCell ref="D67:H67"/>
    <mergeCell ref="I67:N67"/>
    <mergeCell ref="O67:P67"/>
    <mergeCell ref="Q67:T67"/>
    <mergeCell ref="U67:V67"/>
    <mergeCell ref="W67:X67"/>
    <mergeCell ref="AC70:AD70"/>
    <mergeCell ref="AE70:AF70"/>
    <mergeCell ref="AG70:AH70"/>
    <mergeCell ref="AI70:AJ70"/>
    <mergeCell ref="AK70:AL70"/>
    <mergeCell ref="AM70:AO70"/>
    <mergeCell ref="AK69:AL69"/>
    <mergeCell ref="AM69:AO69"/>
    <mergeCell ref="D70:H70"/>
    <mergeCell ref="I70:N70"/>
    <mergeCell ref="O70:P70"/>
    <mergeCell ref="Q70:T70"/>
    <mergeCell ref="U70:V70"/>
    <mergeCell ref="W70:X70"/>
    <mergeCell ref="Y70:Z70"/>
    <mergeCell ref="AA70:AB70"/>
    <mergeCell ref="Y69:Z69"/>
    <mergeCell ref="AA69:AB69"/>
    <mergeCell ref="AC69:AD69"/>
    <mergeCell ref="AE69:AF69"/>
    <mergeCell ref="AG69:AH69"/>
    <mergeCell ref="AI69:AJ69"/>
    <mergeCell ref="D69:H69"/>
    <mergeCell ref="I69:N69"/>
    <mergeCell ref="O69:P69"/>
    <mergeCell ref="Q69:T69"/>
    <mergeCell ref="U69:V69"/>
    <mergeCell ref="W69:X69"/>
    <mergeCell ref="AC72:AD72"/>
    <mergeCell ref="AE72:AF72"/>
    <mergeCell ref="AG72:AH72"/>
    <mergeCell ref="AI72:AJ72"/>
    <mergeCell ref="AK72:AL72"/>
    <mergeCell ref="AM72:AO72"/>
    <mergeCell ref="AK71:AL71"/>
    <mergeCell ref="AM71:AO71"/>
    <mergeCell ref="D72:H72"/>
    <mergeCell ref="I72:N72"/>
    <mergeCell ref="O72:P72"/>
    <mergeCell ref="Q72:T72"/>
    <mergeCell ref="U72:V72"/>
    <mergeCell ref="W72:X72"/>
    <mergeCell ref="Y72:Z72"/>
    <mergeCell ref="AA72:AB72"/>
    <mergeCell ref="Y71:Z71"/>
    <mergeCell ref="AA71:AB71"/>
    <mergeCell ref="AC71:AD71"/>
    <mergeCell ref="AE71:AF71"/>
    <mergeCell ref="AG71:AH71"/>
    <mergeCell ref="AI71:AJ71"/>
    <mergeCell ref="D71:H71"/>
    <mergeCell ref="I71:N71"/>
    <mergeCell ref="O71:P71"/>
    <mergeCell ref="Q71:T71"/>
    <mergeCell ref="U71:V71"/>
    <mergeCell ref="W71:X71"/>
    <mergeCell ref="AC74:AD74"/>
    <mergeCell ref="AE74:AF74"/>
    <mergeCell ref="AG74:AH74"/>
    <mergeCell ref="AI74:AJ74"/>
    <mergeCell ref="AK74:AL74"/>
    <mergeCell ref="AM74:AO74"/>
    <mergeCell ref="AK73:AL73"/>
    <mergeCell ref="AM73:AO73"/>
    <mergeCell ref="D74:H74"/>
    <mergeCell ref="I74:N74"/>
    <mergeCell ref="O74:P74"/>
    <mergeCell ref="Q74:T74"/>
    <mergeCell ref="U74:V74"/>
    <mergeCell ref="W74:X74"/>
    <mergeCell ref="Y74:Z74"/>
    <mergeCell ref="AA74:AB74"/>
    <mergeCell ref="Y73:Z73"/>
    <mergeCell ref="AA73:AB73"/>
    <mergeCell ref="AC73:AD73"/>
    <mergeCell ref="AE73:AF73"/>
    <mergeCell ref="AG73:AH73"/>
    <mergeCell ref="AI73:AJ73"/>
    <mergeCell ref="D73:H73"/>
    <mergeCell ref="I73:N73"/>
    <mergeCell ref="O73:P73"/>
    <mergeCell ref="Q73:T73"/>
    <mergeCell ref="U73:V73"/>
    <mergeCell ref="W73:X73"/>
    <mergeCell ref="AC76:AD76"/>
    <mergeCell ref="AE76:AF76"/>
    <mergeCell ref="AG76:AH76"/>
    <mergeCell ref="AI76:AJ76"/>
    <mergeCell ref="AK76:AL76"/>
    <mergeCell ref="AM76:AO76"/>
    <mergeCell ref="AK75:AL75"/>
    <mergeCell ref="AM75:AO75"/>
    <mergeCell ref="D76:H76"/>
    <mergeCell ref="I76:N76"/>
    <mergeCell ref="O76:P76"/>
    <mergeCell ref="Q76:T76"/>
    <mergeCell ref="U76:V76"/>
    <mergeCell ref="W76:X76"/>
    <mergeCell ref="Y76:Z76"/>
    <mergeCell ref="AA76:AB76"/>
    <mergeCell ref="Y75:Z75"/>
    <mergeCell ref="AA75:AB75"/>
    <mergeCell ref="AC75:AD75"/>
    <mergeCell ref="AE75:AF75"/>
    <mergeCell ref="AG75:AH75"/>
    <mergeCell ref="AI75:AJ75"/>
    <mergeCell ref="D75:H75"/>
    <mergeCell ref="I75:N75"/>
    <mergeCell ref="O75:P75"/>
    <mergeCell ref="Q75:T75"/>
    <mergeCell ref="U75:V75"/>
    <mergeCell ref="W75:X75"/>
    <mergeCell ref="AC78:AD78"/>
    <mergeCell ref="AE78:AF78"/>
    <mergeCell ref="AG78:AH78"/>
    <mergeCell ref="AI78:AJ78"/>
    <mergeCell ref="AK78:AL78"/>
    <mergeCell ref="AM78:AO78"/>
    <mergeCell ref="AK77:AL77"/>
    <mergeCell ref="AM77:AO77"/>
    <mergeCell ref="D78:H78"/>
    <mergeCell ref="I78:N78"/>
    <mergeCell ref="O78:P78"/>
    <mergeCell ref="Q78:T78"/>
    <mergeCell ref="U78:V78"/>
    <mergeCell ref="W78:X78"/>
    <mergeCell ref="Y78:Z78"/>
    <mergeCell ref="AA78:AB78"/>
    <mergeCell ref="Y77:Z77"/>
    <mergeCell ref="AA77:AB77"/>
    <mergeCell ref="AC77:AD77"/>
    <mergeCell ref="AE77:AF77"/>
    <mergeCell ref="AG77:AH77"/>
    <mergeCell ref="AI77:AJ77"/>
    <mergeCell ref="D77:H77"/>
    <mergeCell ref="I77:N77"/>
    <mergeCell ref="O77:P77"/>
    <mergeCell ref="Q77:T77"/>
    <mergeCell ref="U77:V77"/>
    <mergeCell ref="W77:X77"/>
    <mergeCell ref="AC80:AD80"/>
    <mergeCell ref="AE80:AF80"/>
    <mergeCell ref="AG80:AH80"/>
    <mergeCell ref="AI80:AJ80"/>
    <mergeCell ref="AK80:AL80"/>
    <mergeCell ref="AM80:AO80"/>
    <mergeCell ref="AK79:AL79"/>
    <mergeCell ref="AM79:AO79"/>
    <mergeCell ref="D80:H80"/>
    <mergeCell ref="I80:N80"/>
    <mergeCell ref="O80:P80"/>
    <mergeCell ref="Q80:T80"/>
    <mergeCell ref="U80:V80"/>
    <mergeCell ref="W80:X80"/>
    <mergeCell ref="Y80:Z80"/>
    <mergeCell ref="AA80:AB80"/>
    <mergeCell ref="Y79:Z79"/>
    <mergeCell ref="AA79:AB79"/>
    <mergeCell ref="AC79:AD79"/>
    <mergeCell ref="AE79:AF79"/>
    <mergeCell ref="AG79:AH79"/>
    <mergeCell ref="AI79:AJ79"/>
    <mergeCell ref="D79:H79"/>
    <mergeCell ref="I79:N79"/>
    <mergeCell ref="O79:P79"/>
    <mergeCell ref="Q79:T79"/>
    <mergeCell ref="U79:V79"/>
    <mergeCell ref="W79:X79"/>
    <mergeCell ref="AC82:AD82"/>
    <mergeCell ref="AE82:AF82"/>
    <mergeCell ref="AG82:AH82"/>
    <mergeCell ref="AI82:AJ82"/>
    <mergeCell ref="AK82:AL82"/>
    <mergeCell ref="AM82:AO82"/>
    <mergeCell ref="AK81:AL81"/>
    <mergeCell ref="AM81:AO81"/>
    <mergeCell ref="D82:H82"/>
    <mergeCell ref="I82:N82"/>
    <mergeCell ref="O82:P82"/>
    <mergeCell ref="Q82:T82"/>
    <mergeCell ref="U82:V82"/>
    <mergeCell ref="W82:X82"/>
    <mergeCell ref="Y82:Z82"/>
    <mergeCell ref="AA82:AB82"/>
    <mergeCell ref="Y81:Z81"/>
    <mergeCell ref="AA81:AB81"/>
    <mergeCell ref="AC81:AD81"/>
    <mergeCell ref="AE81:AF81"/>
    <mergeCell ref="AG81:AH81"/>
    <mergeCell ref="AI81:AJ81"/>
    <mergeCell ref="D81:H81"/>
    <mergeCell ref="I81:N81"/>
    <mergeCell ref="O81:P81"/>
    <mergeCell ref="Q81:T81"/>
    <mergeCell ref="U81:V81"/>
    <mergeCell ref="W81:X81"/>
    <mergeCell ref="AC84:AD84"/>
    <mergeCell ref="AE84:AF84"/>
    <mergeCell ref="AG84:AH84"/>
    <mergeCell ref="AI84:AJ84"/>
    <mergeCell ref="AK84:AL84"/>
    <mergeCell ref="AM84:AO84"/>
    <mergeCell ref="AK83:AL83"/>
    <mergeCell ref="AM83:AO83"/>
    <mergeCell ref="D84:H84"/>
    <mergeCell ref="I84:N84"/>
    <mergeCell ref="O84:P84"/>
    <mergeCell ref="Q84:T84"/>
    <mergeCell ref="U84:V84"/>
    <mergeCell ref="W84:X84"/>
    <mergeCell ref="Y84:Z84"/>
    <mergeCell ref="AA84:AB84"/>
    <mergeCell ref="Y83:Z83"/>
    <mergeCell ref="AA83:AB83"/>
    <mergeCell ref="AC83:AD83"/>
    <mergeCell ref="AE83:AF83"/>
    <mergeCell ref="AG83:AH83"/>
    <mergeCell ref="AI83:AJ83"/>
    <mergeCell ref="D83:H83"/>
    <mergeCell ref="I83:N83"/>
    <mergeCell ref="O83:P83"/>
    <mergeCell ref="Q83:T83"/>
    <mergeCell ref="U83:V83"/>
    <mergeCell ref="W83:X83"/>
    <mergeCell ref="AC86:AD86"/>
    <mergeCell ref="AE86:AF86"/>
    <mergeCell ref="AG86:AH86"/>
    <mergeCell ref="AI86:AJ86"/>
    <mergeCell ref="AK86:AL86"/>
    <mergeCell ref="AM86:AO86"/>
    <mergeCell ref="AK85:AL85"/>
    <mergeCell ref="AM85:AO85"/>
    <mergeCell ref="D86:H86"/>
    <mergeCell ref="I86:N86"/>
    <mergeCell ref="O86:P86"/>
    <mergeCell ref="Q86:T86"/>
    <mergeCell ref="U86:V86"/>
    <mergeCell ref="W86:X86"/>
    <mergeCell ref="Y86:Z86"/>
    <mergeCell ref="AA86:AB86"/>
    <mergeCell ref="Y85:Z85"/>
    <mergeCell ref="AA85:AB85"/>
    <mergeCell ref="AC85:AD85"/>
    <mergeCell ref="AE85:AF85"/>
    <mergeCell ref="AG85:AH85"/>
    <mergeCell ref="AI85:AJ85"/>
    <mergeCell ref="D85:H85"/>
    <mergeCell ref="I85:N85"/>
    <mergeCell ref="O85:P85"/>
    <mergeCell ref="Q85:T85"/>
    <mergeCell ref="U85:V85"/>
    <mergeCell ref="W85:X85"/>
    <mergeCell ref="AC88:AD88"/>
    <mergeCell ref="AE88:AF88"/>
    <mergeCell ref="AG88:AH88"/>
    <mergeCell ref="AI88:AJ88"/>
    <mergeCell ref="AK88:AL88"/>
    <mergeCell ref="AM88:AO88"/>
    <mergeCell ref="AK87:AL87"/>
    <mergeCell ref="AM87:AO87"/>
    <mergeCell ref="D88:H88"/>
    <mergeCell ref="I88:N88"/>
    <mergeCell ref="O88:P88"/>
    <mergeCell ref="Q88:T88"/>
    <mergeCell ref="U88:V88"/>
    <mergeCell ref="W88:X88"/>
    <mergeCell ref="Y88:Z88"/>
    <mergeCell ref="AA88:AB88"/>
    <mergeCell ref="Y87:Z87"/>
    <mergeCell ref="AA87:AB87"/>
    <mergeCell ref="AC87:AD87"/>
    <mergeCell ref="AE87:AF87"/>
    <mergeCell ref="AG87:AH87"/>
    <mergeCell ref="AI87:AJ87"/>
    <mergeCell ref="D87:H87"/>
    <mergeCell ref="I87:N87"/>
    <mergeCell ref="O87:P87"/>
    <mergeCell ref="Q87:T87"/>
    <mergeCell ref="U87:V87"/>
    <mergeCell ref="W87:X87"/>
    <mergeCell ref="AC90:AD90"/>
    <mergeCell ref="AE90:AF90"/>
    <mergeCell ref="AG90:AH90"/>
    <mergeCell ref="AI90:AJ90"/>
    <mergeCell ref="AK90:AL90"/>
    <mergeCell ref="AM90:AO90"/>
    <mergeCell ref="AK89:AL89"/>
    <mergeCell ref="AM89:AO89"/>
    <mergeCell ref="D90:H90"/>
    <mergeCell ref="I90:N90"/>
    <mergeCell ref="O90:P90"/>
    <mergeCell ref="Q90:T90"/>
    <mergeCell ref="U90:V90"/>
    <mergeCell ref="W90:X90"/>
    <mergeCell ref="Y90:Z90"/>
    <mergeCell ref="AA90:AB90"/>
    <mergeCell ref="Y89:Z89"/>
    <mergeCell ref="AA89:AB89"/>
    <mergeCell ref="AC89:AD89"/>
    <mergeCell ref="AE89:AF89"/>
    <mergeCell ref="AG89:AH89"/>
    <mergeCell ref="AI89:AJ89"/>
    <mergeCell ref="D89:H89"/>
    <mergeCell ref="I89:N89"/>
    <mergeCell ref="O89:P89"/>
    <mergeCell ref="Q89:T89"/>
    <mergeCell ref="U89:V89"/>
    <mergeCell ref="W89:X89"/>
    <mergeCell ref="AC92:AD92"/>
    <mergeCell ref="AE92:AF92"/>
    <mergeCell ref="AG92:AH92"/>
    <mergeCell ref="AI92:AJ92"/>
    <mergeCell ref="AK92:AL92"/>
    <mergeCell ref="AM92:AO92"/>
    <mergeCell ref="AK91:AL91"/>
    <mergeCell ref="AM91:AO91"/>
    <mergeCell ref="D92:H92"/>
    <mergeCell ref="I92:N92"/>
    <mergeCell ref="O92:P92"/>
    <mergeCell ref="Q92:T92"/>
    <mergeCell ref="U92:V92"/>
    <mergeCell ref="W92:X92"/>
    <mergeCell ref="Y92:Z92"/>
    <mergeCell ref="AA92:AB92"/>
    <mergeCell ref="Y91:Z91"/>
    <mergeCell ref="AA91:AB91"/>
    <mergeCell ref="AC91:AD91"/>
    <mergeCell ref="AE91:AF91"/>
    <mergeCell ref="AG91:AH91"/>
    <mergeCell ref="AI91:AJ91"/>
    <mergeCell ref="D91:H91"/>
    <mergeCell ref="I91:N91"/>
    <mergeCell ref="O91:P91"/>
    <mergeCell ref="Q91:T91"/>
    <mergeCell ref="U91:V91"/>
    <mergeCell ref="W91:X91"/>
    <mergeCell ref="AC94:AD94"/>
    <mergeCell ref="AE94:AF94"/>
    <mergeCell ref="AG94:AH94"/>
    <mergeCell ref="AI94:AJ94"/>
    <mergeCell ref="AK94:AL94"/>
    <mergeCell ref="AM94:AO94"/>
    <mergeCell ref="AK93:AL93"/>
    <mergeCell ref="AM93:AO93"/>
    <mergeCell ref="D94:H94"/>
    <mergeCell ref="I94:N94"/>
    <mergeCell ref="O94:P94"/>
    <mergeCell ref="Q94:T94"/>
    <mergeCell ref="U94:V94"/>
    <mergeCell ref="W94:X94"/>
    <mergeCell ref="Y94:Z94"/>
    <mergeCell ref="AA94:AB94"/>
    <mergeCell ref="Y93:Z93"/>
    <mergeCell ref="AA93:AB93"/>
    <mergeCell ref="AC93:AD93"/>
    <mergeCell ref="AE93:AF93"/>
    <mergeCell ref="AG93:AH93"/>
    <mergeCell ref="AI93:AJ93"/>
    <mergeCell ref="D93:H93"/>
    <mergeCell ref="I93:N93"/>
    <mergeCell ref="O93:P93"/>
    <mergeCell ref="Q93:T93"/>
    <mergeCell ref="U93:V93"/>
    <mergeCell ref="W93:X93"/>
    <mergeCell ref="AC96:AD96"/>
    <mergeCell ref="AE96:AF96"/>
    <mergeCell ref="AG96:AH96"/>
    <mergeCell ref="AI96:AJ96"/>
    <mergeCell ref="AK96:AL96"/>
    <mergeCell ref="AM96:AO96"/>
    <mergeCell ref="AK95:AL95"/>
    <mergeCell ref="AM95:AO95"/>
    <mergeCell ref="D96:H96"/>
    <mergeCell ref="I96:N96"/>
    <mergeCell ref="O96:P96"/>
    <mergeCell ref="Q96:T96"/>
    <mergeCell ref="U96:V96"/>
    <mergeCell ref="W96:X96"/>
    <mergeCell ref="Y96:Z96"/>
    <mergeCell ref="AA96:AB96"/>
    <mergeCell ref="Y95:Z95"/>
    <mergeCell ref="AA95:AB95"/>
    <mergeCell ref="AC95:AD95"/>
    <mergeCell ref="AE95:AF95"/>
    <mergeCell ref="AG95:AH95"/>
    <mergeCell ref="AI95:AJ95"/>
    <mergeCell ref="D95:H95"/>
    <mergeCell ref="I95:N95"/>
    <mergeCell ref="O95:P95"/>
    <mergeCell ref="Q95:T95"/>
    <mergeCell ref="U95:V95"/>
    <mergeCell ref="W95:X95"/>
    <mergeCell ref="AC98:AD98"/>
    <mergeCell ref="AE98:AF98"/>
    <mergeCell ref="AG98:AH98"/>
    <mergeCell ref="AI98:AJ98"/>
    <mergeCell ref="AK98:AL98"/>
    <mergeCell ref="AM98:AO98"/>
    <mergeCell ref="AK97:AL97"/>
    <mergeCell ref="AM97:AO97"/>
    <mergeCell ref="D98:H98"/>
    <mergeCell ref="I98:N98"/>
    <mergeCell ref="O98:P98"/>
    <mergeCell ref="Q98:T98"/>
    <mergeCell ref="U98:V98"/>
    <mergeCell ref="W98:X98"/>
    <mergeCell ref="Y98:Z98"/>
    <mergeCell ref="AA98:AB98"/>
    <mergeCell ref="Y97:Z97"/>
    <mergeCell ref="AA97:AB97"/>
    <mergeCell ref="AC97:AD97"/>
    <mergeCell ref="AE97:AF97"/>
    <mergeCell ref="AG97:AH97"/>
    <mergeCell ref="AI97:AJ97"/>
    <mergeCell ref="D97:H97"/>
    <mergeCell ref="I97:N97"/>
    <mergeCell ref="O97:P97"/>
    <mergeCell ref="Q97:T97"/>
    <mergeCell ref="U97:V97"/>
    <mergeCell ref="W97:X97"/>
    <mergeCell ref="AC100:AD100"/>
    <mergeCell ref="AE100:AF100"/>
    <mergeCell ref="AG100:AH100"/>
    <mergeCell ref="AI100:AJ100"/>
    <mergeCell ref="AK100:AL100"/>
    <mergeCell ref="AM100:AO100"/>
    <mergeCell ref="AK99:AL99"/>
    <mergeCell ref="AM99:AO99"/>
    <mergeCell ref="D100:H100"/>
    <mergeCell ref="I100:N100"/>
    <mergeCell ref="O100:P100"/>
    <mergeCell ref="Q100:T100"/>
    <mergeCell ref="U100:V100"/>
    <mergeCell ref="W100:X100"/>
    <mergeCell ref="Y100:Z100"/>
    <mergeCell ref="AA100:AB100"/>
    <mergeCell ref="Y99:Z99"/>
    <mergeCell ref="AA99:AB99"/>
    <mergeCell ref="AC99:AD99"/>
    <mergeCell ref="AE99:AF99"/>
    <mergeCell ref="AG99:AH99"/>
    <mergeCell ref="AI99:AJ99"/>
    <mergeCell ref="D99:H99"/>
    <mergeCell ref="I99:N99"/>
    <mergeCell ref="O99:P99"/>
    <mergeCell ref="Q99:T99"/>
    <mergeCell ref="U99:V99"/>
    <mergeCell ref="W99:X99"/>
    <mergeCell ref="AC102:AD102"/>
    <mergeCell ref="AE102:AF102"/>
    <mergeCell ref="AG102:AH102"/>
    <mergeCell ref="AI102:AJ102"/>
    <mergeCell ref="AK102:AL102"/>
    <mergeCell ref="AM102:AO102"/>
    <mergeCell ref="AK101:AL101"/>
    <mergeCell ref="AM101:AO101"/>
    <mergeCell ref="D102:H102"/>
    <mergeCell ref="I102:N102"/>
    <mergeCell ref="O102:P102"/>
    <mergeCell ref="Q102:T102"/>
    <mergeCell ref="U102:V102"/>
    <mergeCell ref="W102:X102"/>
    <mergeCell ref="Y102:Z102"/>
    <mergeCell ref="AA102:AB102"/>
    <mergeCell ref="Y101:Z101"/>
    <mergeCell ref="AA101:AB101"/>
    <mergeCell ref="AC101:AD101"/>
    <mergeCell ref="AE101:AF101"/>
    <mergeCell ref="AG101:AH101"/>
    <mergeCell ref="AI101:AJ101"/>
    <mergeCell ref="D101:H101"/>
    <mergeCell ref="I101:N101"/>
    <mergeCell ref="O101:P101"/>
    <mergeCell ref="Q101:T101"/>
    <mergeCell ref="U101:V101"/>
    <mergeCell ref="W101:X101"/>
    <mergeCell ref="AC104:AD104"/>
    <mergeCell ref="AE104:AF104"/>
    <mergeCell ref="AG104:AH104"/>
    <mergeCell ref="AI104:AJ104"/>
    <mergeCell ref="AK104:AL104"/>
    <mergeCell ref="AM104:AO104"/>
    <mergeCell ref="AK103:AL103"/>
    <mergeCell ref="AM103:AO103"/>
    <mergeCell ref="D104:H104"/>
    <mergeCell ref="I104:N104"/>
    <mergeCell ref="O104:P104"/>
    <mergeCell ref="Q104:T104"/>
    <mergeCell ref="U104:V104"/>
    <mergeCell ref="W104:X104"/>
    <mergeCell ref="Y104:Z104"/>
    <mergeCell ref="AA104:AB104"/>
    <mergeCell ref="Y103:Z103"/>
    <mergeCell ref="AA103:AB103"/>
    <mergeCell ref="AC103:AD103"/>
    <mergeCell ref="AE103:AF103"/>
    <mergeCell ref="AG103:AH103"/>
    <mergeCell ref="AI103:AJ103"/>
    <mergeCell ref="D103:H103"/>
    <mergeCell ref="I103:N103"/>
    <mergeCell ref="O103:P103"/>
    <mergeCell ref="Q103:T103"/>
    <mergeCell ref="U103:V103"/>
    <mergeCell ref="W103:X103"/>
    <mergeCell ref="AC106:AD106"/>
    <mergeCell ref="AE106:AF106"/>
    <mergeCell ref="AG106:AH106"/>
    <mergeCell ref="AI106:AJ106"/>
    <mergeCell ref="AK106:AL106"/>
    <mergeCell ref="AM106:AO106"/>
    <mergeCell ref="AK105:AL105"/>
    <mergeCell ref="AM105:AO105"/>
    <mergeCell ref="D106:H106"/>
    <mergeCell ref="I106:N106"/>
    <mergeCell ref="O106:P106"/>
    <mergeCell ref="Q106:T106"/>
    <mergeCell ref="U106:V106"/>
    <mergeCell ref="W106:X106"/>
    <mergeCell ref="Y106:Z106"/>
    <mergeCell ref="AA106:AB106"/>
    <mergeCell ref="Y105:Z105"/>
    <mergeCell ref="AA105:AB105"/>
    <mergeCell ref="AC105:AD105"/>
    <mergeCell ref="AE105:AF105"/>
    <mergeCell ref="AG105:AH105"/>
    <mergeCell ref="AI105:AJ105"/>
    <mergeCell ref="D105:H105"/>
    <mergeCell ref="I105:N105"/>
    <mergeCell ref="O105:P105"/>
    <mergeCell ref="Q105:T105"/>
    <mergeCell ref="U105:V105"/>
    <mergeCell ref="W105:X105"/>
    <mergeCell ref="AC108:AD108"/>
    <mergeCell ref="AE108:AF108"/>
    <mergeCell ref="AG108:AH108"/>
    <mergeCell ref="AI108:AJ108"/>
    <mergeCell ref="AK108:AL108"/>
    <mergeCell ref="AM108:AO108"/>
    <mergeCell ref="AK107:AL107"/>
    <mergeCell ref="AM107:AO107"/>
    <mergeCell ref="D108:H108"/>
    <mergeCell ref="I108:N108"/>
    <mergeCell ref="O108:P108"/>
    <mergeCell ref="Q108:T108"/>
    <mergeCell ref="U108:V108"/>
    <mergeCell ref="W108:X108"/>
    <mergeCell ref="Y108:Z108"/>
    <mergeCell ref="AA108:AB108"/>
    <mergeCell ref="Y107:Z107"/>
    <mergeCell ref="AA107:AB107"/>
    <mergeCell ref="AC107:AD107"/>
    <mergeCell ref="AE107:AF107"/>
    <mergeCell ref="AG107:AH107"/>
    <mergeCell ref="AI107:AJ107"/>
    <mergeCell ref="D107:H107"/>
    <mergeCell ref="I107:N107"/>
    <mergeCell ref="O107:P107"/>
    <mergeCell ref="Q107:T107"/>
    <mergeCell ref="U107:V107"/>
    <mergeCell ref="W107:X107"/>
    <mergeCell ref="AK109:AL109"/>
    <mergeCell ref="AM109:AO109"/>
    <mergeCell ref="B110:J110"/>
    <mergeCell ref="K110:M110"/>
    <mergeCell ref="N110:P110"/>
    <mergeCell ref="Q110:AF110"/>
    <mergeCell ref="AG110:AK110"/>
    <mergeCell ref="AL110:AO110"/>
    <mergeCell ref="Y109:Z109"/>
    <mergeCell ref="AA109:AB109"/>
    <mergeCell ref="AC109:AD109"/>
    <mergeCell ref="AE109:AF109"/>
    <mergeCell ref="AG109:AH109"/>
    <mergeCell ref="AI109:AJ109"/>
    <mergeCell ref="D109:H109"/>
    <mergeCell ref="I109:N109"/>
    <mergeCell ref="O109:P109"/>
    <mergeCell ref="Q109:T109"/>
    <mergeCell ref="U109:V109"/>
    <mergeCell ref="W109:X109"/>
    <mergeCell ref="A118:AP118"/>
    <mergeCell ref="B115:F115"/>
    <mergeCell ref="G115:I115"/>
    <mergeCell ref="J115:AO115"/>
    <mergeCell ref="A116:A117"/>
    <mergeCell ref="B116:F116"/>
    <mergeCell ref="G116:U116"/>
    <mergeCell ref="B117:F117"/>
    <mergeCell ref="G117:U117"/>
    <mergeCell ref="V117:AO117"/>
    <mergeCell ref="B113:F113"/>
    <mergeCell ref="G113:I113"/>
    <mergeCell ref="J113:AO113"/>
    <mergeCell ref="B114:F114"/>
    <mergeCell ref="G114:I114"/>
    <mergeCell ref="J114:AO114"/>
    <mergeCell ref="B111:F111"/>
    <mergeCell ref="G111:I111"/>
    <mergeCell ref="J111:AL111"/>
    <mergeCell ref="B112:F112"/>
    <mergeCell ref="G112:I112"/>
    <mergeCell ref="J112:AO112"/>
  </mergeCells>
  <conditionalFormatting sqref="I25">
    <cfRule type="cellIs" dxfId="102" priority="9" operator="equal">
      <formula>"SIN DAÑO"</formula>
    </cfRule>
    <cfRule type="cellIs" dxfId="101" priority="10" operator="equal">
      <formula>"BAJO"</formula>
    </cfRule>
    <cfRule type="cellIs" dxfId="100" priority="11" operator="equal">
      <formula>"MEDIO"</formula>
    </cfRule>
    <cfRule type="cellIs" dxfId="99" priority="12" operator="equal">
      <formula>"ALTO"</formula>
    </cfRule>
  </conditionalFormatting>
  <conditionalFormatting sqref="P10:P23 P26:P30 I32 K33 O40:Q44">
    <cfRule type="cellIs" dxfId="98" priority="17" operator="equal">
      <formula>"SIN DAÑO"</formula>
    </cfRule>
    <cfRule type="cellIs" dxfId="97" priority="18" operator="equal">
      <formula>"BAJO"</formula>
    </cfRule>
    <cfRule type="cellIs" dxfId="96" priority="19" operator="equal">
      <formula>"MEDIO"</formula>
    </cfRule>
    <cfRule type="cellIs" dxfId="95" priority="20" operator="equal">
      <formula>"ALTO"</formula>
    </cfRule>
  </conditionalFormatting>
  <conditionalFormatting sqref="P24 P31 R31">
    <cfRule type="cellIs" dxfId="94" priority="13" operator="equal">
      <formula>"SD"</formula>
    </cfRule>
    <cfRule type="cellIs" dxfId="93" priority="14" operator="equal">
      <formula>"B"</formula>
    </cfRule>
    <cfRule type="cellIs" dxfId="92" priority="15" operator="equal">
      <formula>"M"</formula>
    </cfRule>
    <cfRule type="cellIs" dxfId="91" priority="16" operator="equal">
      <formula>"A"</formula>
    </cfRule>
  </conditionalFormatting>
  <conditionalFormatting sqref="R40">
    <cfRule type="cellIs" dxfId="90" priority="5" operator="equal">
      <formula>"SIN DAÑO"</formula>
    </cfRule>
    <cfRule type="cellIs" dxfId="89" priority="6" operator="equal">
      <formula>"BAJO"</formula>
    </cfRule>
    <cfRule type="cellIs" dxfId="88" priority="7" operator="equal">
      <formula>"MEDIO"</formula>
    </cfRule>
    <cfRule type="cellIs" dxfId="87" priority="8" operator="equal">
      <formula>"ALTO"</formula>
    </cfRule>
  </conditionalFormatting>
  <conditionalFormatting sqref="U48:V109">
    <cfRule type="cellIs" dxfId="86" priority="1" operator="equal">
      <formula>"SIN DAÑO"</formula>
    </cfRule>
    <cfRule type="cellIs" dxfId="85" priority="2" operator="equal">
      <formula>"BAJO"</formula>
    </cfRule>
    <cfRule type="cellIs" dxfId="84" priority="3" operator="equal">
      <formula>"MEDIO"</formula>
    </cfRule>
    <cfRule type="cellIs" dxfId="83" priority="4" operator="equal">
      <formula>"ALTO"</formula>
    </cfRule>
  </conditionalFormatting>
  <dataValidations count="10">
    <dataValidation type="list" allowBlank="1" showInputMessage="1" showErrorMessage="1" sqref="U48:V109" xr:uid="{14577E7E-B2B8-40F5-8788-44C57301429C}">
      <formula1>"ALTO,MEDIO,BAJO,SIN DAÑO"</formula1>
    </dataValidation>
    <dataValidation type="list" allowBlank="1" showInputMessage="1" showErrorMessage="1" sqref="B48:B109" xr:uid="{E10EF34C-E113-4F9E-90E9-97795C6F83FB}">
      <formula1>"B,P,PC,C"</formula1>
    </dataValidation>
    <dataValidation type="list" allowBlank="1" showInputMessage="1" showErrorMessage="1" sqref="Q48:T109" xr:uid="{8282B96D-2342-4E1F-95FC-26B0E5C44889}">
      <formula1>"HORMIGON, MADERA, METALICA, MIXTA"</formula1>
    </dataValidation>
    <dataValidation type="list" allowBlank="1" showInputMessage="1" showErrorMessage="1" sqref="AD5:AE5 AN5:AO5" xr:uid="{911C9896-F6E5-4E72-BA8B-E58B6FD6828E}">
      <formula1>"SI,NO"</formula1>
    </dataValidation>
    <dataValidation type="list" allowBlank="1" showInputMessage="1" showErrorMessage="1" sqref="E4:G4" xr:uid="{798351C0-60C4-4EA3-8C56-B5D1D8F0EA99}">
      <formula1>"Z1,Z2,Z3,Z4,Z5,Z6,Z7,Z8,Z9"</formula1>
    </dataValidation>
    <dataValidation type="list" allowBlank="1" showInputMessage="1" showErrorMessage="1" sqref="O40:Q44" xr:uid="{80E237CE-1305-4742-B4C8-F99F9EBD3C5F}">
      <formula1>"ALTO, MEDIO, BAJO, SIN DAÑO"</formula1>
    </dataValidation>
    <dataValidation type="list" allowBlank="1" showInputMessage="1" showErrorMessage="1" sqref="B42" xr:uid="{9B373379-1612-4694-B2A9-87BE69EAB707}">
      <formula1>"NO TIENE, GENERADOR/MOTOR, PANEL SOLAR, RED PUBLICA"</formula1>
    </dataValidation>
    <dataValidation type="list" allowBlank="1" showInputMessage="1" showErrorMessage="1" sqref="B41" xr:uid="{95EB47D3-4705-440E-891F-A60F2B48DF45}">
      <formula1>"NO TIENE, BIODIGESTOR, DESCARGA DE CUERPOS DE AGUA, POZO CIEGO, POZO SEPTICO, RED PUBLICA"</formula1>
    </dataValidation>
    <dataValidation type="list" allowBlank="1" showInputMessage="1" showErrorMessage="1" sqref="B40" xr:uid="{A1021E22-DA9D-4548-88E2-5A38C51D1B21}">
      <formula1>"NO TIENE, RECOLECCION DE AGUA LLUVIA, CAMION CISTERNA, CAPTACION DE RIO, POZO, RED PUBLICA"</formula1>
    </dataValidation>
    <dataValidation type="list" allowBlank="1" showInputMessage="1" showErrorMessage="1" sqref="J36:J37 X36:X37 AL36:AL37" xr:uid="{E2860319-30B6-4F5C-9F05-C43B9E7DAB2E}">
      <formula1>"SI, NO"</formula1>
    </dataValidation>
  </dataValidations>
  <pageMargins left="0.39370078740157483" right="0.39370078740157483" top="0.59055118110236227" bottom="0.59055118110236227" header="0.31496062992125984" footer="0.31496062992125984"/>
  <pageSetup scale="67" fitToHeight="0"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101F3-E683-4FC5-92B2-43444A8A5395}">
  <sheetPr>
    <tabColor theme="9"/>
  </sheetPr>
  <dimension ref="A1:DA140"/>
  <sheetViews>
    <sheetView showGridLines="0" topLeftCell="A12" zoomScale="70" zoomScaleNormal="70" zoomScaleSheetLayoutView="90" workbookViewId="0">
      <selection activeCell="A86" sqref="A86:E87"/>
    </sheetView>
  </sheetViews>
  <sheetFormatPr baseColWidth="10" defaultColWidth="10.7109375" defaultRowHeight="15" x14ac:dyDescent="0.25"/>
  <cols>
    <col min="1" max="2" width="2.28515625" customWidth="1"/>
    <col min="3" max="3" width="1.85546875" customWidth="1"/>
    <col min="4" max="5" width="2" customWidth="1"/>
    <col min="6" max="6" width="1.85546875" customWidth="1"/>
    <col min="7" max="8" width="1.7109375" customWidth="1"/>
    <col min="9" max="10" width="2.5703125" customWidth="1"/>
    <col min="11" max="12" width="2.42578125" customWidth="1"/>
    <col min="13" max="32" width="1.85546875" customWidth="1"/>
    <col min="33" max="33" width="1.7109375" customWidth="1"/>
    <col min="34" max="38" width="1.85546875" customWidth="1"/>
    <col min="39" max="41" width="1.7109375" customWidth="1"/>
    <col min="42" max="43" width="1.85546875" customWidth="1"/>
    <col min="44" max="50" width="1.7109375" customWidth="1"/>
    <col min="51" max="55" width="1.85546875" customWidth="1"/>
    <col min="56" max="60" width="1.7109375" customWidth="1"/>
    <col min="61" max="62" width="2.28515625" customWidth="1"/>
    <col min="63" max="70" width="1.85546875" customWidth="1"/>
    <col min="71" max="71" width="1.28515625" bestFit="1" customWidth="1"/>
    <col min="72" max="72" width="7.28515625" customWidth="1"/>
    <col min="73" max="73" width="2" customWidth="1"/>
    <col min="74" max="74" width="5.140625" hidden="1" customWidth="1"/>
    <col min="75" max="77" width="5.7109375" style="14" hidden="1" customWidth="1"/>
    <col min="78" max="78" width="5.7109375" style="59" hidden="1" customWidth="1"/>
    <col min="79" max="79" width="5.7109375" style="14" hidden="1" customWidth="1"/>
    <col min="80" max="80" width="5.7109375" style="59" hidden="1" customWidth="1"/>
    <col min="81" max="81" width="5.7109375" style="14" hidden="1" customWidth="1"/>
    <col min="82" max="82" width="5.7109375" style="59" hidden="1" customWidth="1"/>
    <col min="83" max="83" width="5.7109375" style="14" hidden="1" customWidth="1"/>
    <col min="84" max="84" width="5.7109375" style="59" hidden="1" customWidth="1"/>
    <col min="85" max="85" width="5.7109375" style="14" hidden="1" customWidth="1"/>
    <col min="86" max="88" width="5.7109375" style="59" hidden="1" customWidth="1"/>
    <col min="89" max="89" width="5.7109375" style="14" hidden="1" customWidth="1"/>
    <col min="90" max="91" width="5.7109375" hidden="1" customWidth="1"/>
    <col min="92" max="92" width="5.5703125" style="60" hidden="1" customWidth="1"/>
    <col min="93" max="97" width="5.5703125" hidden="1" customWidth="1"/>
    <col min="98" max="98" width="5.7109375" hidden="1" customWidth="1"/>
    <col min="99" max="99" width="5.42578125" style="59" hidden="1" customWidth="1"/>
    <col min="100" max="104" width="5.42578125" hidden="1" customWidth="1"/>
    <col min="105" max="105" width="5.42578125" customWidth="1"/>
  </cols>
  <sheetData>
    <row r="1" spans="1:71" ht="6.6" customHeight="1" x14ac:dyDescent="0.25"/>
    <row r="2" spans="1:71" x14ac:dyDescent="0.25">
      <c r="B2" s="145" t="s">
        <v>178</v>
      </c>
      <c r="AU2" s="146"/>
    </row>
    <row r="3" spans="1:71" ht="6.6" customHeight="1" x14ac:dyDescent="0.25">
      <c r="T3" s="57"/>
    </row>
    <row r="4" spans="1:71" ht="14.45" customHeight="1" x14ac:dyDescent="0.25">
      <c r="A4" s="406" t="s">
        <v>179</v>
      </c>
      <c r="B4" s="406"/>
      <c r="C4" s="406"/>
      <c r="D4" s="406"/>
      <c r="E4" s="406"/>
      <c r="F4" s="406"/>
      <c r="G4" s="406"/>
      <c r="H4" s="406"/>
      <c r="I4" s="406"/>
      <c r="J4" s="406"/>
      <c r="K4" s="406"/>
      <c r="L4" s="406"/>
      <c r="M4" s="406"/>
      <c r="N4" s="406"/>
      <c r="O4" s="406"/>
      <c r="P4" s="406"/>
      <c r="Q4" s="406"/>
      <c r="R4" s="406"/>
      <c r="S4" s="406"/>
      <c r="T4" s="406"/>
      <c r="U4" s="406"/>
      <c r="V4" s="406"/>
      <c r="W4" s="406"/>
      <c r="X4" s="406"/>
      <c r="Y4" s="406"/>
      <c r="Z4" s="406"/>
      <c r="AA4" s="406"/>
      <c r="AB4" s="406"/>
      <c r="AC4" s="406"/>
      <c r="AD4" s="406"/>
      <c r="AE4" s="406"/>
      <c r="AF4" s="406"/>
      <c r="AG4" s="406"/>
      <c r="AH4" s="406"/>
      <c r="AI4" s="406"/>
      <c r="AJ4" s="406"/>
      <c r="AK4" s="406"/>
      <c r="AL4" s="406"/>
      <c r="AM4" s="406"/>
      <c r="AN4" s="406"/>
      <c r="AO4" s="406"/>
      <c r="AP4" s="406"/>
      <c r="AQ4" s="406"/>
      <c r="AR4" s="406"/>
      <c r="AS4" s="406"/>
      <c r="AT4" s="406"/>
      <c r="AU4" s="406"/>
      <c r="AV4" s="406"/>
      <c r="AW4" s="406"/>
      <c r="AX4" s="406"/>
      <c r="AY4" s="406"/>
      <c r="AZ4" s="406"/>
      <c r="BA4" s="406"/>
      <c r="BB4" s="406"/>
      <c r="BC4" s="406"/>
      <c r="BD4" s="406"/>
      <c r="BE4" s="406"/>
      <c r="BF4" s="406"/>
      <c r="BG4" s="406"/>
      <c r="BH4" s="406"/>
      <c r="BI4" s="406"/>
      <c r="BJ4" s="406"/>
      <c r="BK4" s="406"/>
      <c r="BL4" s="406"/>
      <c r="BM4" s="406"/>
      <c r="BN4" s="406"/>
      <c r="BO4" s="406"/>
      <c r="BP4" s="406"/>
      <c r="BQ4" s="406"/>
      <c r="BR4" s="406"/>
      <c r="BS4" s="406"/>
    </row>
    <row r="5" spans="1:71" ht="9" customHeight="1" x14ac:dyDescent="0.25">
      <c r="A5" s="407" t="s">
        <v>180</v>
      </c>
      <c r="B5" s="407"/>
      <c r="C5" s="407"/>
      <c r="D5" s="407"/>
      <c r="E5" s="407"/>
      <c r="F5" s="407"/>
      <c r="G5" s="407"/>
      <c r="H5" s="407"/>
      <c r="I5" s="407"/>
      <c r="J5" s="407"/>
      <c r="K5" s="407"/>
      <c r="L5" s="407"/>
      <c r="M5" s="407"/>
      <c r="N5" s="407"/>
      <c r="O5" s="407"/>
      <c r="P5" s="407"/>
      <c r="Q5" s="407"/>
      <c r="R5" s="407"/>
      <c r="S5" s="407"/>
      <c r="T5" s="407"/>
      <c r="U5" s="407"/>
      <c r="V5" s="407"/>
      <c r="W5" s="407"/>
      <c r="X5" s="407"/>
      <c r="Y5" s="407"/>
      <c r="Z5" s="407"/>
      <c r="AA5" s="407"/>
      <c r="AB5" s="407"/>
      <c r="AC5" s="407"/>
      <c r="AD5" s="407"/>
      <c r="AE5" s="407"/>
      <c r="AF5" s="407"/>
      <c r="AG5" s="407"/>
      <c r="AH5" s="407"/>
      <c r="AI5" s="407"/>
      <c r="AJ5" s="407"/>
      <c r="AK5" s="407"/>
      <c r="AL5" s="407"/>
      <c r="AM5" s="407"/>
      <c r="AN5" s="407"/>
      <c r="AO5" s="407"/>
      <c r="AP5" s="407"/>
      <c r="AQ5" s="407"/>
      <c r="AR5" s="407"/>
      <c r="AS5" s="407"/>
      <c r="AT5" s="407"/>
      <c r="AU5" s="407"/>
      <c r="AV5" s="407"/>
      <c r="AW5" s="407"/>
      <c r="AX5" s="407"/>
      <c r="AY5" s="407"/>
      <c r="AZ5" s="407"/>
      <c r="BA5" s="407"/>
      <c r="BB5" s="407"/>
      <c r="BC5" s="407"/>
      <c r="BD5" s="407"/>
      <c r="BE5" s="407"/>
      <c r="BF5" s="407"/>
      <c r="BG5" s="407"/>
      <c r="BH5" s="407"/>
      <c r="BI5" s="407"/>
      <c r="BJ5" s="407"/>
      <c r="BK5" s="407"/>
      <c r="BL5" s="407"/>
      <c r="BM5" s="407"/>
      <c r="BN5" s="407"/>
      <c r="BO5" s="407"/>
      <c r="BP5" s="407"/>
      <c r="BQ5" s="407"/>
      <c r="BR5" s="407"/>
      <c r="BS5" s="407"/>
    </row>
    <row r="6" spans="1:71" ht="13.9" customHeight="1" x14ac:dyDescent="0.25">
      <c r="A6" s="408" t="s">
        <v>15</v>
      </c>
      <c r="B6" s="408"/>
      <c r="C6" s="408"/>
      <c r="D6" s="409" t="s">
        <v>181</v>
      </c>
      <c r="E6" s="409"/>
      <c r="F6" s="409"/>
      <c r="G6" s="409"/>
      <c r="H6" s="408" t="s">
        <v>182</v>
      </c>
      <c r="I6" s="408"/>
      <c r="J6" s="408"/>
      <c r="K6" s="408"/>
      <c r="L6" s="408"/>
      <c r="M6" s="408"/>
      <c r="N6" s="408"/>
      <c r="O6" s="410" t="s">
        <v>183</v>
      </c>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2"/>
      <c r="AQ6" s="405" t="s">
        <v>184</v>
      </c>
      <c r="AR6" s="405"/>
      <c r="AS6" s="405"/>
      <c r="AT6" s="405"/>
      <c r="AU6" s="413" t="s">
        <v>414</v>
      </c>
      <c r="AV6" s="413"/>
      <c r="AW6" s="413"/>
      <c r="AX6" s="413"/>
      <c r="AY6" s="413"/>
      <c r="AZ6" s="413"/>
      <c r="BA6" s="413"/>
      <c r="BB6" s="413"/>
      <c r="BC6" s="405" t="s">
        <v>188</v>
      </c>
      <c r="BD6" s="405"/>
      <c r="BE6" s="405"/>
      <c r="BF6" s="405"/>
      <c r="BG6" s="405"/>
      <c r="BH6" s="405"/>
      <c r="BI6" s="414">
        <v>1200</v>
      </c>
      <c r="BJ6" s="414"/>
      <c r="BK6" s="414"/>
      <c r="BL6" s="414"/>
      <c r="BM6" s="408" t="s">
        <v>189</v>
      </c>
      <c r="BN6" s="408"/>
      <c r="BO6" s="408"/>
      <c r="BP6" s="415">
        <f ca="1">TODAY()</f>
        <v>45114</v>
      </c>
      <c r="BQ6" s="415"/>
      <c r="BR6" s="415"/>
      <c r="BS6" s="415"/>
    </row>
    <row r="7" spans="1:71" ht="13.9" customHeight="1" x14ac:dyDescent="0.25">
      <c r="A7" s="405" t="s">
        <v>65</v>
      </c>
      <c r="B7" s="405"/>
      <c r="C7" s="405"/>
      <c r="D7" s="413" t="s">
        <v>190</v>
      </c>
      <c r="E7" s="413"/>
      <c r="F7" s="413"/>
      <c r="G7" s="405" t="s">
        <v>66</v>
      </c>
      <c r="H7" s="405"/>
      <c r="I7" s="405"/>
      <c r="J7" s="413" t="s">
        <v>471</v>
      </c>
      <c r="K7" s="413"/>
      <c r="L7" s="413"/>
      <c r="M7" s="405" t="s">
        <v>191</v>
      </c>
      <c r="N7" s="405"/>
      <c r="O7" s="405"/>
      <c r="P7" s="405"/>
      <c r="Q7" s="413" t="s">
        <v>192</v>
      </c>
      <c r="R7" s="413"/>
      <c r="S7" s="413"/>
      <c r="T7" s="413"/>
      <c r="U7" s="413"/>
      <c r="V7" s="413"/>
      <c r="W7" s="413"/>
      <c r="X7" s="413"/>
      <c r="Y7" s="413"/>
      <c r="Z7" s="413"/>
      <c r="AA7" s="413"/>
      <c r="AB7" s="413"/>
      <c r="AC7" s="413"/>
      <c r="AD7" s="413"/>
      <c r="AE7" s="405" t="s">
        <v>11</v>
      </c>
      <c r="AF7" s="405"/>
      <c r="AG7" s="405"/>
      <c r="AH7" s="413" t="s">
        <v>193</v>
      </c>
      <c r="AI7" s="413"/>
      <c r="AJ7" s="413"/>
      <c r="AK7" s="413"/>
      <c r="AL7" s="413"/>
      <c r="AM7" s="413"/>
      <c r="AN7" s="413"/>
      <c r="AO7" s="413"/>
      <c r="AP7" s="413"/>
      <c r="AQ7" s="413"/>
      <c r="AR7" s="413"/>
      <c r="AS7" s="413"/>
      <c r="AT7" s="413"/>
      <c r="AU7" s="405" t="s">
        <v>194</v>
      </c>
      <c r="AV7" s="405"/>
      <c r="AW7" s="405"/>
      <c r="AX7" s="405"/>
      <c r="AY7" s="413" t="s">
        <v>195</v>
      </c>
      <c r="AZ7" s="413"/>
      <c r="BA7" s="413"/>
      <c r="BB7" s="413"/>
      <c r="BC7" s="413"/>
      <c r="BD7" s="413"/>
      <c r="BE7" s="413"/>
      <c r="BF7" s="413"/>
      <c r="BG7" s="413"/>
      <c r="BH7" s="413"/>
      <c r="BI7" s="413"/>
      <c r="BJ7" s="413"/>
      <c r="BK7" s="413"/>
      <c r="BL7" s="413"/>
      <c r="BM7" s="413"/>
      <c r="BN7" s="413"/>
      <c r="BO7" s="413"/>
      <c r="BP7" s="413"/>
      <c r="BQ7" s="413"/>
      <c r="BR7" s="413"/>
      <c r="BS7" s="413"/>
    </row>
    <row r="8" spans="1:71" ht="13.9" customHeight="1" x14ac:dyDescent="0.25">
      <c r="A8" s="416" t="s">
        <v>197</v>
      </c>
      <c r="B8" s="416"/>
      <c r="C8" s="416"/>
      <c r="D8" s="417" t="s">
        <v>19</v>
      </c>
      <c r="E8" s="417"/>
      <c r="F8" s="416" t="s">
        <v>198</v>
      </c>
      <c r="G8" s="416"/>
      <c r="H8" s="416"/>
      <c r="I8" s="416"/>
      <c r="J8" s="418" t="s">
        <v>199</v>
      </c>
      <c r="K8" s="418"/>
      <c r="L8" s="418"/>
      <c r="M8" s="418"/>
      <c r="N8" s="418"/>
      <c r="O8" s="416" t="s">
        <v>196</v>
      </c>
      <c r="P8" s="416"/>
      <c r="Q8" s="416"/>
      <c r="R8" s="416"/>
      <c r="S8" s="415">
        <v>43238</v>
      </c>
      <c r="T8" s="415"/>
      <c r="U8" s="415"/>
      <c r="V8" s="415"/>
      <c r="W8" s="405" t="s">
        <v>200</v>
      </c>
      <c r="X8" s="405"/>
      <c r="Y8" s="405"/>
      <c r="Z8" s="405"/>
      <c r="AA8" s="419">
        <v>995884590</v>
      </c>
      <c r="AB8" s="419"/>
      <c r="AC8" s="419"/>
      <c r="AD8" s="419"/>
      <c r="AE8" s="419"/>
      <c r="AF8" s="405" t="s">
        <v>201</v>
      </c>
      <c r="AG8" s="405"/>
      <c r="AH8" s="405"/>
      <c r="AI8" s="405"/>
      <c r="AJ8" s="413" t="s">
        <v>415</v>
      </c>
      <c r="AK8" s="413"/>
      <c r="AL8" s="413"/>
      <c r="AM8" s="413"/>
      <c r="AN8" s="413"/>
      <c r="AO8" s="413"/>
      <c r="AP8" s="413"/>
      <c r="AQ8" s="413"/>
      <c r="AR8" s="413"/>
      <c r="AS8" s="413"/>
      <c r="AT8" s="405" t="s">
        <v>203</v>
      </c>
      <c r="AU8" s="405"/>
      <c r="AV8" s="405"/>
      <c r="AW8" s="405"/>
      <c r="AX8" s="405"/>
      <c r="AY8" s="420" t="s">
        <v>279</v>
      </c>
      <c r="AZ8" s="420"/>
      <c r="BA8" s="420"/>
      <c r="BB8" s="420"/>
      <c r="BC8" s="420"/>
      <c r="BD8" s="421" t="s">
        <v>205</v>
      </c>
      <c r="BE8" s="421"/>
      <c r="BF8" s="421"/>
      <c r="BG8" s="421"/>
      <c r="BH8" s="421"/>
      <c r="BI8" s="147" t="s">
        <v>206</v>
      </c>
      <c r="BJ8" s="420">
        <v>870063.83869999996</v>
      </c>
      <c r="BK8" s="420"/>
      <c r="BL8" s="420"/>
      <c r="BM8" s="420"/>
      <c r="BN8" s="420"/>
      <c r="BO8" s="147" t="s">
        <v>207</v>
      </c>
      <c r="BP8" s="420">
        <v>10084188.103</v>
      </c>
      <c r="BQ8" s="420"/>
      <c r="BR8" s="420"/>
      <c r="BS8" s="420"/>
    </row>
    <row r="9" spans="1:71" ht="9" customHeight="1" x14ac:dyDescent="0.25">
      <c r="A9" s="422" t="s">
        <v>416</v>
      </c>
      <c r="B9" s="422"/>
      <c r="C9" s="422"/>
      <c r="D9" s="422"/>
      <c r="E9" s="422"/>
      <c r="F9" s="422"/>
      <c r="G9" s="422"/>
      <c r="H9" s="422"/>
      <c r="I9" s="422"/>
      <c r="J9" s="422"/>
      <c r="K9" s="422"/>
      <c r="L9" s="422"/>
      <c r="M9" s="422"/>
      <c r="N9" s="422"/>
      <c r="O9" s="422"/>
      <c r="P9" s="422"/>
      <c r="Q9" s="422"/>
      <c r="R9" s="422"/>
      <c r="S9" s="422"/>
      <c r="T9" s="422"/>
      <c r="U9" s="422"/>
      <c r="V9" s="422"/>
      <c r="W9" s="422"/>
      <c r="X9" s="422"/>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row>
    <row r="10" spans="1:71" ht="7.9" customHeight="1" x14ac:dyDescent="0.2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1" t="s">
        <v>417</v>
      </c>
      <c r="BJ10" s="421"/>
      <c r="BK10" s="421" t="s">
        <v>418</v>
      </c>
      <c r="BL10" s="421"/>
      <c r="BM10" s="421"/>
      <c r="BN10" s="421"/>
      <c r="BO10" s="421"/>
      <c r="BP10" s="421"/>
      <c r="BQ10" s="421"/>
      <c r="BR10" s="421"/>
      <c r="BS10" s="421"/>
    </row>
    <row r="11" spans="1:71" ht="7.9" customHeight="1" x14ac:dyDescent="0.2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1"/>
      <c r="BJ11" s="421"/>
      <c r="BK11" s="421"/>
      <c r="BL11" s="421"/>
      <c r="BM11" s="421"/>
      <c r="BN11" s="421"/>
      <c r="BO11" s="421"/>
      <c r="BP11" s="421"/>
      <c r="BQ11" s="421"/>
      <c r="BR11" s="421"/>
      <c r="BS11" s="421"/>
    </row>
    <row r="12" spans="1:71" ht="14.45" customHeight="1" x14ac:dyDescent="0.2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148" t="s">
        <v>208</v>
      </c>
      <c r="BJ12" s="148">
        <v>1</v>
      </c>
      <c r="BK12" s="425" t="s">
        <v>209</v>
      </c>
      <c r="BL12" s="425"/>
      <c r="BM12" s="425"/>
      <c r="BN12" s="425"/>
      <c r="BO12" s="425"/>
      <c r="BP12" s="425"/>
      <c r="BQ12" s="425"/>
      <c r="BR12" s="425"/>
      <c r="BS12" s="425"/>
    </row>
    <row r="13" spans="1:71" ht="14.45" customHeight="1" x14ac:dyDescent="0.2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148" t="s">
        <v>210</v>
      </c>
      <c r="BJ13" s="148">
        <v>1</v>
      </c>
      <c r="BK13" s="425" t="s">
        <v>211</v>
      </c>
      <c r="BL13" s="425"/>
      <c r="BM13" s="425"/>
      <c r="BN13" s="425"/>
      <c r="BO13" s="425"/>
      <c r="BP13" s="425"/>
      <c r="BQ13" s="425"/>
      <c r="BR13" s="425"/>
      <c r="BS13" s="425"/>
    </row>
    <row r="14" spans="1:71" ht="14.45" customHeight="1" x14ac:dyDescent="0.2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148" t="s">
        <v>212</v>
      </c>
      <c r="BJ14" s="148">
        <v>1</v>
      </c>
      <c r="BK14" s="425" t="s">
        <v>213</v>
      </c>
      <c r="BL14" s="425"/>
      <c r="BM14" s="425"/>
      <c r="BN14" s="425"/>
      <c r="BO14" s="425"/>
      <c r="BP14" s="425"/>
      <c r="BQ14" s="425"/>
      <c r="BR14" s="425"/>
      <c r="BS14" s="425"/>
    </row>
    <row r="15" spans="1:71" x14ac:dyDescent="0.25">
      <c r="A15" s="423"/>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148" t="s">
        <v>214</v>
      </c>
      <c r="BJ15" s="148">
        <v>1</v>
      </c>
      <c r="BK15" s="425" t="s">
        <v>215</v>
      </c>
      <c r="BL15" s="425"/>
      <c r="BM15" s="425"/>
      <c r="BN15" s="425"/>
      <c r="BO15" s="425"/>
      <c r="BP15" s="425"/>
      <c r="BQ15" s="425"/>
      <c r="BR15" s="425"/>
      <c r="BS15" s="425"/>
    </row>
    <row r="16" spans="1:71" x14ac:dyDescent="0.25">
      <c r="A16" s="423"/>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148" t="s">
        <v>208</v>
      </c>
      <c r="BJ16" s="148">
        <v>2</v>
      </c>
      <c r="BK16" s="425" t="s">
        <v>419</v>
      </c>
      <c r="BL16" s="425"/>
      <c r="BM16" s="425"/>
      <c r="BN16" s="425"/>
      <c r="BO16" s="425"/>
      <c r="BP16" s="425"/>
      <c r="BQ16" s="425"/>
      <c r="BR16" s="425"/>
      <c r="BS16" s="425"/>
    </row>
    <row r="17" spans="1:71" x14ac:dyDescent="0.25">
      <c r="A17" s="423"/>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148" t="s">
        <v>210</v>
      </c>
      <c r="BJ17" s="148">
        <v>2</v>
      </c>
      <c r="BK17" s="425" t="s">
        <v>420</v>
      </c>
      <c r="BL17" s="425"/>
      <c r="BM17" s="425"/>
      <c r="BN17" s="425"/>
      <c r="BO17" s="425"/>
      <c r="BP17" s="425"/>
      <c r="BQ17" s="425"/>
      <c r="BR17" s="425"/>
      <c r="BS17" s="425"/>
    </row>
    <row r="18" spans="1:71" x14ac:dyDescent="0.25">
      <c r="A18" s="423"/>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148"/>
      <c r="BJ18" s="148"/>
      <c r="BK18" s="425"/>
      <c r="BL18" s="425"/>
      <c r="BM18" s="425"/>
      <c r="BN18" s="425"/>
      <c r="BO18" s="425"/>
      <c r="BP18" s="425"/>
      <c r="BQ18" s="425"/>
      <c r="BR18" s="425"/>
      <c r="BS18" s="425"/>
    </row>
    <row r="19" spans="1:71" x14ac:dyDescent="0.25">
      <c r="A19" s="423"/>
      <c r="B19" s="423"/>
      <c r="C19" s="423"/>
      <c r="D19" s="423"/>
      <c r="E19" s="423"/>
      <c r="F19" s="423"/>
      <c r="G19" s="423"/>
      <c r="H19" s="423"/>
      <c r="I19" s="423"/>
      <c r="J19" s="423"/>
      <c r="K19" s="423"/>
      <c r="L19" s="423"/>
      <c r="M19" s="423"/>
      <c r="N19" s="423"/>
      <c r="O19" s="423"/>
      <c r="P19" s="423"/>
      <c r="Q19" s="423"/>
      <c r="R19" s="423"/>
      <c r="S19" s="423"/>
      <c r="T19" s="423"/>
      <c r="U19" s="423"/>
      <c r="V19" s="423"/>
      <c r="W19" s="423"/>
      <c r="X19" s="423"/>
      <c r="Y19" s="423"/>
      <c r="Z19" s="423"/>
      <c r="AA19" s="423"/>
      <c r="AB19" s="423"/>
      <c r="AC19" s="423"/>
      <c r="AD19" s="423"/>
      <c r="AE19" s="423"/>
      <c r="AF19" s="423"/>
      <c r="AG19" s="423"/>
      <c r="AH19" s="423"/>
      <c r="AI19" s="423"/>
      <c r="AJ19" s="423"/>
      <c r="AK19" s="423"/>
      <c r="AL19" s="423"/>
      <c r="AM19" s="423"/>
      <c r="AN19" s="423"/>
      <c r="AO19" s="423"/>
      <c r="AP19" s="423"/>
      <c r="AQ19" s="423"/>
      <c r="AR19" s="423"/>
      <c r="AS19" s="423"/>
      <c r="AT19" s="423"/>
      <c r="AU19" s="423"/>
      <c r="AV19" s="423"/>
      <c r="AW19" s="423"/>
      <c r="AX19" s="423"/>
      <c r="AY19" s="423"/>
      <c r="AZ19" s="423"/>
      <c r="BA19" s="423"/>
      <c r="BB19" s="423"/>
      <c r="BC19" s="423"/>
      <c r="BD19" s="423"/>
      <c r="BE19" s="423"/>
      <c r="BF19" s="423"/>
      <c r="BG19" s="423"/>
      <c r="BH19" s="423"/>
      <c r="BI19" s="148"/>
      <c r="BJ19" s="148"/>
      <c r="BK19" s="425"/>
      <c r="BL19" s="425"/>
      <c r="BM19" s="425"/>
      <c r="BN19" s="425"/>
      <c r="BO19" s="425"/>
      <c r="BP19" s="425"/>
      <c r="BQ19" s="425"/>
      <c r="BR19" s="425"/>
      <c r="BS19" s="425"/>
    </row>
    <row r="20" spans="1:71" x14ac:dyDescent="0.25">
      <c r="A20" s="423"/>
      <c r="B20" s="423"/>
      <c r="C20" s="423"/>
      <c r="D20" s="423"/>
      <c r="E20" s="423"/>
      <c r="F20" s="423"/>
      <c r="G20" s="423"/>
      <c r="H20" s="423"/>
      <c r="I20" s="423"/>
      <c r="J20" s="423"/>
      <c r="K20" s="423"/>
      <c r="L20" s="423"/>
      <c r="M20" s="423"/>
      <c r="N20" s="423"/>
      <c r="O20" s="423"/>
      <c r="P20" s="423"/>
      <c r="Q20" s="423"/>
      <c r="R20" s="423"/>
      <c r="S20" s="423"/>
      <c r="T20" s="423"/>
      <c r="U20" s="423"/>
      <c r="V20" s="423"/>
      <c r="W20" s="423"/>
      <c r="X20" s="423"/>
      <c r="Y20" s="423"/>
      <c r="Z20" s="423"/>
      <c r="AA20" s="423"/>
      <c r="AB20" s="423"/>
      <c r="AC20" s="423"/>
      <c r="AD20" s="423"/>
      <c r="AE20" s="423"/>
      <c r="AF20" s="423"/>
      <c r="AG20" s="423"/>
      <c r="AH20" s="423"/>
      <c r="AI20" s="423"/>
      <c r="AJ20" s="423"/>
      <c r="AK20" s="423"/>
      <c r="AL20" s="423"/>
      <c r="AM20" s="423"/>
      <c r="AN20" s="423"/>
      <c r="AO20" s="423"/>
      <c r="AP20" s="423"/>
      <c r="AQ20" s="423"/>
      <c r="AR20" s="423"/>
      <c r="AS20" s="423"/>
      <c r="AT20" s="423"/>
      <c r="AU20" s="423"/>
      <c r="AV20" s="423"/>
      <c r="AW20" s="423"/>
      <c r="AX20" s="423"/>
      <c r="AY20" s="423"/>
      <c r="AZ20" s="423"/>
      <c r="BA20" s="423"/>
      <c r="BB20" s="423"/>
      <c r="BC20" s="423"/>
      <c r="BD20" s="423"/>
      <c r="BE20" s="423"/>
      <c r="BF20" s="423"/>
      <c r="BG20" s="423"/>
      <c r="BH20" s="423"/>
      <c r="BI20" s="148"/>
      <c r="BJ20" s="148"/>
      <c r="BK20" s="425"/>
      <c r="BL20" s="425"/>
      <c r="BM20" s="425"/>
      <c r="BN20" s="425"/>
      <c r="BO20" s="425"/>
      <c r="BP20" s="425"/>
      <c r="BQ20" s="425"/>
      <c r="BR20" s="425"/>
      <c r="BS20" s="425"/>
    </row>
    <row r="21" spans="1:71" x14ac:dyDescent="0.25">
      <c r="A21" s="423"/>
      <c r="B21" s="423"/>
      <c r="C21" s="423"/>
      <c r="D21" s="423"/>
      <c r="E21" s="423"/>
      <c r="F21" s="423"/>
      <c r="G21" s="423"/>
      <c r="H21" s="423"/>
      <c r="I21" s="423"/>
      <c r="J21" s="423"/>
      <c r="K21" s="423"/>
      <c r="L21" s="423"/>
      <c r="M21" s="423"/>
      <c r="N21" s="423"/>
      <c r="O21" s="423"/>
      <c r="P21" s="423"/>
      <c r="Q21" s="423"/>
      <c r="R21" s="423"/>
      <c r="S21" s="423"/>
      <c r="T21" s="423"/>
      <c r="U21" s="423"/>
      <c r="V21" s="423"/>
      <c r="W21" s="423"/>
      <c r="X21" s="423"/>
      <c r="Y21" s="423"/>
      <c r="Z21" s="423"/>
      <c r="AA21" s="423"/>
      <c r="AB21" s="423"/>
      <c r="AC21" s="423"/>
      <c r="AD21" s="423"/>
      <c r="AE21" s="423"/>
      <c r="AF21" s="423"/>
      <c r="AG21" s="423"/>
      <c r="AH21" s="423"/>
      <c r="AI21" s="423"/>
      <c r="AJ21" s="423"/>
      <c r="AK21" s="423"/>
      <c r="AL21" s="423"/>
      <c r="AM21" s="423"/>
      <c r="AN21" s="423"/>
      <c r="AO21" s="423"/>
      <c r="AP21" s="423"/>
      <c r="AQ21" s="423"/>
      <c r="AR21" s="423"/>
      <c r="AS21" s="423"/>
      <c r="AT21" s="423"/>
      <c r="AU21" s="423"/>
      <c r="AV21" s="423"/>
      <c r="AW21" s="423"/>
      <c r="AX21" s="423"/>
      <c r="AY21" s="423"/>
      <c r="AZ21" s="423"/>
      <c r="BA21" s="423"/>
      <c r="BB21" s="423"/>
      <c r="BC21" s="423"/>
      <c r="BD21" s="423"/>
      <c r="BE21" s="423"/>
      <c r="BF21" s="423"/>
      <c r="BG21" s="423"/>
      <c r="BH21" s="423"/>
      <c r="BI21" s="148"/>
      <c r="BJ21" s="148"/>
      <c r="BK21" s="425"/>
      <c r="BL21" s="425"/>
      <c r="BM21" s="425"/>
      <c r="BN21" s="425"/>
      <c r="BO21" s="425"/>
      <c r="BP21" s="425"/>
      <c r="BQ21" s="425"/>
      <c r="BR21" s="425"/>
      <c r="BS21" s="425"/>
    </row>
    <row r="22" spans="1:71" x14ac:dyDescent="0.25">
      <c r="A22" s="423"/>
      <c r="B22" s="423"/>
      <c r="C22" s="423"/>
      <c r="D22" s="423"/>
      <c r="E22" s="423"/>
      <c r="F22" s="423"/>
      <c r="G22" s="423"/>
      <c r="H22" s="423"/>
      <c r="I22" s="423"/>
      <c r="J22" s="423"/>
      <c r="K22" s="423"/>
      <c r="L22" s="423"/>
      <c r="M22" s="423"/>
      <c r="N22" s="423"/>
      <c r="O22" s="423"/>
      <c r="P22" s="423"/>
      <c r="Q22" s="423"/>
      <c r="R22" s="423"/>
      <c r="S22" s="423"/>
      <c r="T22" s="423"/>
      <c r="U22" s="423"/>
      <c r="V22" s="423"/>
      <c r="W22" s="423"/>
      <c r="X22" s="423"/>
      <c r="Y22" s="423"/>
      <c r="Z22" s="423"/>
      <c r="AA22" s="423"/>
      <c r="AB22" s="423"/>
      <c r="AC22" s="423"/>
      <c r="AD22" s="423"/>
      <c r="AE22" s="423"/>
      <c r="AF22" s="423"/>
      <c r="AG22" s="423"/>
      <c r="AH22" s="423"/>
      <c r="AI22" s="423"/>
      <c r="AJ22" s="423"/>
      <c r="AK22" s="423"/>
      <c r="AL22" s="423"/>
      <c r="AM22" s="423"/>
      <c r="AN22" s="423"/>
      <c r="AO22" s="423"/>
      <c r="AP22" s="423"/>
      <c r="AQ22" s="423"/>
      <c r="AR22" s="423"/>
      <c r="AS22" s="423"/>
      <c r="AT22" s="423"/>
      <c r="AU22" s="423"/>
      <c r="AV22" s="423"/>
      <c r="AW22" s="423"/>
      <c r="AX22" s="423"/>
      <c r="AY22" s="423"/>
      <c r="AZ22" s="423"/>
      <c r="BA22" s="423"/>
      <c r="BB22" s="423"/>
      <c r="BC22" s="423"/>
      <c r="BD22" s="423"/>
      <c r="BE22" s="423"/>
      <c r="BF22" s="423"/>
      <c r="BG22" s="423"/>
      <c r="BH22" s="423"/>
      <c r="BI22" s="148"/>
      <c r="BJ22" s="148"/>
      <c r="BK22" s="425"/>
      <c r="BL22" s="425"/>
      <c r="BM22" s="425"/>
      <c r="BN22" s="425"/>
      <c r="BO22" s="425"/>
      <c r="BP22" s="425"/>
      <c r="BQ22" s="425"/>
      <c r="BR22" s="425"/>
      <c r="BS22" s="425"/>
    </row>
    <row r="23" spans="1:71" x14ac:dyDescent="0.25">
      <c r="A23" s="423"/>
      <c r="B23" s="423"/>
      <c r="C23" s="423"/>
      <c r="D23" s="423"/>
      <c r="E23" s="423"/>
      <c r="F23" s="423"/>
      <c r="G23" s="423"/>
      <c r="H23" s="423"/>
      <c r="I23" s="423"/>
      <c r="J23" s="423"/>
      <c r="K23" s="423"/>
      <c r="L23" s="423"/>
      <c r="M23" s="423"/>
      <c r="N23" s="423"/>
      <c r="O23" s="423"/>
      <c r="P23" s="423"/>
      <c r="Q23" s="423"/>
      <c r="R23" s="423"/>
      <c r="S23" s="423"/>
      <c r="T23" s="423"/>
      <c r="U23" s="423"/>
      <c r="V23" s="423"/>
      <c r="W23" s="423"/>
      <c r="X23" s="423"/>
      <c r="Y23" s="423"/>
      <c r="Z23" s="423"/>
      <c r="AA23" s="423"/>
      <c r="AB23" s="423"/>
      <c r="AC23" s="423"/>
      <c r="AD23" s="423"/>
      <c r="AE23" s="423"/>
      <c r="AF23" s="423"/>
      <c r="AG23" s="423"/>
      <c r="AH23" s="423"/>
      <c r="AI23" s="423"/>
      <c r="AJ23" s="423"/>
      <c r="AK23" s="423"/>
      <c r="AL23" s="423"/>
      <c r="AM23" s="423"/>
      <c r="AN23" s="423"/>
      <c r="AO23" s="423"/>
      <c r="AP23" s="423"/>
      <c r="AQ23" s="423"/>
      <c r="AR23" s="423"/>
      <c r="AS23" s="423"/>
      <c r="AT23" s="423"/>
      <c r="AU23" s="423"/>
      <c r="AV23" s="423"/>
      <c r="AW23" s="423"/>
      <c r="AX23" s="423"/>
      <c r="AY23" s="423"/>
      <c r="AZ23" s="423"/>
      <c r="BA23" s="423"/>
      <c r="BB23" s="423"/>
      <c r="BC23" s="423"/>
      <c r="BD23" s="423"/>
      <c r="BE23" s="423"/>
      <c r="BF23" s="423"/>
      <c r="BG23" s="423"/>
      <c r="BH23" s="423"/>
      <c r="BI23" s="148"/>
      <c r="BJ23" s="148"/>
      <c r="BK23" s="425"/>
      <c r="BL23" s="425"/>
      <c r="BM23" s="425"/>
      <c r="BN23" s="425"/>
      <c r="BO23" s="425"/>
      <c r="BP23" s="425"/>
      <c r="BQ23" s="425"/>
      <c r="BR23" s="425"/>
      <c r="BS23" s="425"/>
    </row>
    <row r="24" spans="1:71" x14ac:dyDescent="0.25">
      <c r="A24" s="423"/>
      <c r="B24" s="423"/>
      <c r="C24" s="423"/>
      <c r="D24" s="423"/>
      <c r="E24" s="423"/>
      <c r="F24" s="423"/>
      <c r="G24" s="423"/>
      <c r="H24" s="423"/>
      <c r="I24" s="423"/>
      <c r="J24" s="423"/>
      <c r="K24" s="423"/>
      <c r="L24" s="423"/>
      <c r="M24" s="423"/>
      <c r="N24" s="423"/>
      <c r="O24" s="423"/>
      <c r="P24" s="423"/>
      <c r="Q24" s="423"/>
      <c r="R24" s="423"/>
      <c r="S24" s="423"/>
      <c r="T24" s="423"/>
      <c r="U24" s="423"/>
      <c r="V24" s="423"/>
      <c r="W24" s="423"/>
      <c r="X24" s="423"/>
      <c r="Y24" s="423"/>
      <c r="Z24" s="423"/>
      <c r="AA24" s="423"/>
      <c r="AB24" s="423"/>
      <c r="AC24" s="423"/>
      <c r="AD24" s="423"/>
      <c r="AE24" s="423"/>
      <c r="AF24" s="423"/>
      <c r="AG24" s="423"/>
      <c r="AH24" s="423"/>
      <c r="AI24" s="423"/>
      <c r="AJ24" s="423"/>
      <c r="AK24" s="423"/>
      <c r="AL24" s="423"/>
      <c r="AM24" s="423"/>
      <c r="AN24" s="423"/>
      <c r="AO24" s="423"/>
      <c r="AP24" s="423"/>
      <c r="AQ24" s="423"/>
      <c r="AR24" s="423"/>
      <c r="AS24" s="423"/>
      <c r="AT24" s="423"/>
      <c r="AU24" s="423"/>
      <c r="AV24" s="423"/>
      <c r="AW24" s="423"/>
      <c r="AX24" s="423"/>
      <c r="AY24" s="423"/>
      <c r="AZ24" s="423"/>
      <c r="BA24" s="423"/>
      <c r="BB24" s="423"/>
      <c r="BC24" s="423"/>
      <c r="BD24" s="423"/>
      <c r="BE24" s="423"/>
      <c r="BF24" s="423"/>
      <c r="BG24" s="423"/>
      <c r="BH24" s="423"/>
      <c r="BI24" s="148"/>
      <c r="BJ24" s="148"/>
      <c r="BK24" s="425"/>
      <c r="BL24" s="425"/>
      <c r="BM24" s="425"/>
      <c r="BN24" s="425"/>
      <c r="BO24" s="425"/>
      <c r="BP24" s="425"/>
      <c r="BQ24" s="425"/>
      <c r="BR24" s="425"/>
      <c r="BS24" s="425"/>
    </row>
    <row r="25" spans="1:71" x14ac:dyDescent="0.25">
      <c r="A25" s="423"/>
      <c r="B25" s="423"/>
      <c r="C25" s="423"/>
      <c r="D25" s="423"/>
      <c r="E25" s="423"/>
      <c r="F25" s="423"/>
      <c r="G25" s="423"/>
      <c r="H25" s="423"/>
      <c r="I25" s="423"/>
      <c r="J25" s="423"/>
      <c r="K25" s="423"/>
      <c r="L25" s="423"/>
      <c r="M25" s="423"/>
      <c r="N25" s="423"/>
      <c r="O25" s="423"/>
      <c r="P25" s="423"/>
      <c r="Q25" s="423"/>
      <c r="R25" s="423"/>
      <c r="S25" s="423"/>
      <c r="T25" s="423"/>
      <c r="U25" s="423"/>
      <c r="V25" s="423"/>
      <c r="W25" s="423"/>
      <c r="X25" s="423"/>
      <c r="Y25" s="423"/>
      <c r="Z25" s="423"/>
      <c r="AA25" s="423"/>
      <c r="AB25" s="423"/>
      <c r="AC25" s="423"/>
      <c r="AD25" s="423"/>
      <c r="AE25" s="423"/>
      <c r="AF25" s="423"/>
      <c r="AG25" s="423"/>
      <c r="AH25" s="423"/>
      <c r="AI25" s="423"/>
      <c r="AJ25" s="423"/>
      <c r="AK25" s="423"/>
      <c r="AL25" s="423"/>
      <c r="AM25" s="423"/>
      <c r="AN25" s="423"/>
      <c r="AO25" s="423"/>
      <c r="AP25" s="423"/>
      <c r="AQ25" s="423"/>
      <c r="AR25" s="423"/>
      <c r="AS25" s="423"/>
      <c r="AT25" s="423"/>
      <c r="AU25" s="423"/>
      <c r="AV25" s="423"/>
      <c r="AW25" s="423"/>
      <c r="AX25" s="423"/>
      <c r="AY25" s="423"/>
      <c r="AZ25" s="423"/>
      <c r="BA25" s="423"/>
      <c r="BB25" s="423"/>
      <c r="BC25" s="423"/>
      <c r="BD25" s="423"/>
      <c r="BE25" s="423"/>
      <c r="BF25" s="423"/>
      <c r="BG25" s="423"/>
      <c r="BH25" s="423"/>
      <c r="BI25" s="148"/>
      <c r="BJ25" s="148"/>
      <c r="BK25" s="425"/>
      <c r="BL25" s="425"/>
      <c r="BM25" s="425"/>
      <c r="BN25" s="425"/>
      <c r="BO25" s="425"/>
      <c r="BP25" s="425"/>
      <c r="BQ25" s="425"/>
      <c r="BR25" s="425"/>
      <c r="BS25" s="425"/>
    </row>
    <row r="26" spans="1:71" x14ac:dyDescent="0.25">
      <c r="A26" s="423"/>
      <c r="B26" s="423"/>
      <c r="C26" s="423"/>
      <c r="D26" s="423"/>
      <c r="E26" s="423"/>
      <c r="F26" s="423"/>
      <c r="G26" s="423"/>
      <c r="H26" s="423"/>
      <c r="I26" s="423"/>
      <c r="J26" s="423"/>
      <c r="K26" s="423"/>
      <c r="L26" s="423"/>
      <c r="M26" s="423"/>
      <c r="N26" s="423"/>
      <c r="O26" s="423"/>
      <c r="P26" s="423"/>
      <c r="Q26" s="423"/>
      <c r="R26" s="423"/>
      <c r="S26" s="423"/>
      <c r="T26" s="423"/>
      <c r="U26" s="423"/>
      <c r="V26" s="423"/>
      <c r="W26" s="423"/>
      <c r="X26" s="423"/>
      <c r="Y26" s="423"/>
      <c r="Z26" s="423"/>
      <c r="AA26" s="423"/>
      <c r="AB26" s="423"/>
      <c r="AC26" s="423"/>
      <c r="AD26" s="423"/>
      <c r="AE26" s="423"/>
      <c r="AF26" s="423"/>
      <c r="AG26" s="423"/>
      <c r="AH26" s="423"/>
      <c r="AI26" s="423"/>
      <c r="AJ26" s="423"/>
      <c r="AK26" s="423"/>
      <c r="AL26" s="423"/>
      <c r="AM26" s="423"/>
      <c r="AN26" s="423"/>
      <c r="AO26" s="423"/>
      <c r="AP26" s="423"/>
      <c r="AQ26" s="423"/>
      <c r="AR26" s="423"/>
      <c r="AS26" s="423"/>
      <c r="AT26" s="423"/>
      <c r="AU26" s="423"/>
      <c r="AV26" s="423"/>
      <c r="AW26" s="423"/>
      <c r="AX26" s="423"/>
      <c r="AY26" s="423"/>
      <c r="AZ26" s="423"/>
      <c r="BA26" s="423"/>
      <c r="BB26" s="423"/>
      <c r="BC26" s="423"/>
      <c r="BD26" s="423"/>
      <c r="BE26" s="423"/>
      <c r="BF26" s="423"/>
      <c r="BG26" s="423"/>
      <c r="BH26" s="423"/>
      <c r="BI26" s="148"/>
      <c r="BJ26" s="148"/>
      <c r="BK26" s="425"/>
      <c r="BL26" s="425"/>
      <c r="BM26" s="425"/>
      <c r="BN26" s="425"/>
      <c r="BO26" s="425"/>
      <c r="BP26" s="425"/>
      <c r="BQ26" s="425"/>
      <c r="BR26" s="425"/>
      <c r="BS26" s="425"/>
    </row>
    <row r="27" spans="1:71" x14ac:dyDescent="0.25">
      <c r="A27" s="423"/>
      <c r="B27" s="423"/>
      <c r="C27" s="423"/>
      <c r="D27" s="423"/>
      <c r="E27" s="423"/>
      <c r="F27" s="423"/>
      <c r="G27" s="423"/>
      <c r="H27" s="423"/>
      <c r="I27" s="423"/>
      <c r="J27" s="423"/>
      <c r="K27" s="423"/>
      <c r="L27" s="423"/>
      <c r="M27" s="423"/>
      <c r="N27" s="423"/>
      <c r="O27" s="423"/>
      <c r="P27" s="423"/>
      <c r="Q27" s="423"/>
      <c r="R27" s="423"/>
      <c r="S27" s="423"/>
      <c r="T27" s="423"/>
      <c r="U27" s="423"/>
      <c r="V27" s="423"/>
      <c r="W27" s="423"/>
      <c r="X27" s="423"/>
      <c r="Y27" s="423"/>
      <c r="Z27" s="423"/>
      <c r="AA27" s="423"/>
      <c r="AB27" s="423"/>
      <c r="AC27" s="423"/>
      <c r="AD27" s="423"/>
      <c r="AE27" s="423"/>
      <c r="AF27" s="423"/>
      <c r="AG27" s="423"/>
      <c r="AH27" s="423"/>
      <c r="AI27" s="423"/>
      <c r="AJ27" s="423"/>
      <c r="AK27" s="423"/>
      <c r="AL27" s="423"/>
      <c r="AM27" s="423"/>
      <c r="AN27" s="423"/>
      <c r="AO27" s="423"/>
      <c r="AP27" s="423"/>
      <c r="AQ27" s="423"/>
      <c r="AR27" s="423"/>
      <c r="AS27" s="423"/>
      <c r="AT27" s="423"/>
      <c r="AU27" s="423"/>
      <c r="AV27" s="423"/>
      <c r="AW27" s="423"/>
      <c r="AX27" s="423"/>
      <c r="AY27" s="423"/>
      <c r="AZ27" s="423"/>
      <c r="BA27" s="423"/>
      <c r="BB27" s="423"/>
      <c r="BC27" s="423"/>
      <c r="BD27" s="423"/>
      <c r="BE27" s="423"/>
      <c r="BF27" s="423"/>
      <c r="BG27" s="423"/>
      <c r="BH27" s="423"/>
      <c r="BI27" s="148"/>
      <c r="BJ27" s="148"/>
      <c r="BK27" s="425"/>
      <c r="BL27" s="425"/>
      <c r="BM27" s="425"/>
      <c r="BN27" s="425"/>
      <c r="BO27" s="425"/>
      <c r="BP27" s="425"/>
      <c r="BQ27" s="425"/>
      <c r="BR27" s="425"/>
      <c r="BS27" s="425"/>
    </row>
    <row r="28" spans="1:71" x14ac:dyDescent="0.25">
      <c r="A28" s="423"/>
      <c r="B28" s="423"/>
      <c r="C28" s="423"/>
      <c r="D28" s="423"/>
      <c r="E28" s="423"/>
      <c r="F28" s="423"/>
      <c r="G28" s="423"/>
      <c r="H28" s="423"/>
      <c r="I28" s="423"/>
      <c r="J28" s="423"/>
      <c r="K28" s="423"/>
      <c r="L28" s="423"/>
      <c r="M28" s="423"/>
      <c r="N28" s="423"/>
      <c r="O28" s="423"/>
      <c r="P28" s="423"/>
      <c r="Q28" s="423"/>
      <c r="R28" s="423"/>
      <c r="S28" s="423"/>
      <c r="T28" s="423"/>
      <c r="U28" s="423"/>
      <c r="V28" s="423"/>
      <c r="W28" s="423"/>
      <c r="X28" s="423"/>
      <c r="Y28" s="423"/>
      <c r="Z28" s="423"/>
      <c r="AA28" s="423"/>
      <c r="AB28" s="423"/>
      <c r="AC28" s="423"/>
      <c r="AD28" s="423"/>
      <c r="AE28" s="423"/>
      <c r="AF28" s="423"/>
      <c r="AG28" s="423"/>
      <c r="AH28" s="423"/>
      <c r="AI28" s="423"/>
      <c r="AJ28" s="423"/>
      <c r="AK28" s="423"/>
      <c r="AL28" s="423"/>
      <c r="AM28" s="423"/>
      <c r="AN28" s="423"/>
      <c r="AO28" s="423"/>
      <c r="AP28" s="423"/>
      <c r="AQ28" s="423"/>
      <c r="AR28" s="423"/>
      <c r="AS28" s="423"/>
      <c r="AT28" s="423"/>
      <c r="AU28" s="423"/>
      <c r="AV28" s="423"/>
      <c r="AW28" s="423"/>
      <c r="AX28" s="423"/>
      <c r="AY28" s="423"/>
      <c r="AZ28" s="423"/>
      <c r="BA28" s="423"/>
      <c r="BB28" s="423"/>
      <c r="BC28" s="423"/>
      <c r="BD28" s="423"/>
      <c r="BE28" s="423"/>
      <c r="BF28" s="423"/>
      <c r="BG28" s="423"/>
      <c r="BH28" s="423"/>
      <c r="BI28" s="148"/>
      <c r="BJ28" s="148"/>
      <c r="BK28" s="425"/>
      <c r="BL28" s="425"/>
      <c r="BM28" s="425"/>
      <c r="BN28" s="425"/>
      <c r="BO28" s="425"/>
      <c r="BP28" s="425"/>
      <c r="BQ28" s="425"/>
      <c r="BR28" s="425"/>
      <c r="BS28" s="425"/>
    </row>
    <row r="29" spans="1:71" x14ac:dyDescent="0.25">
      <c r="A29" s="423"/>
      <c r="B29" s="423"/>
      <c r="C29" s="423"/>
      <c r="D29" s="423"/>
      <c r="E29" s="423"/>
      <c r="F29" s="423"/>
      <c r="G29" s="423"/>
      <c r="H29" s="423"/>
      <c r="I29" s="423"/>
      <c r="J29" s="423"/>
      <c r="K29" s="423"/>
      <c r="L29" s="423"/>
      <c r="M29" s="423"/>
      <c r="N29" s="423"/>
      <c r="O29" s="423"/>
      <c r="P29" s="423"/>
      <c r="Q29" s="423"/>
      <c r="R29" s="423"/>
      <c r="S29" s="423"/>
      <c r="T29" s="423"/>
      <c r="U29" s="423"/>
      <c r="V29" s="423"/>
      <c r="W29" s="423"/>
      <c r="X29" s="423"/>
      <c r="Y29" s="423"/>
      <c r="Z29" s="423"/>
      <c r="AA29" s="423"/>
      <c r="AB29" s="423"/>
      <c r="AC29" s="423"/>
      <c r="AD29" s="423"/>
      <c r="AE29" s="423"/>
      <c r="AF29" s="423"/>
      <c r="AG29" s="423"/>
      <c r="AH29" s="423"/>
      <c r="AI29" s="423"/>
      <c r="AJ29" s="423"/>
      <c r="AK29" s="423"/>
      <c r="AL29" s="423"/>
      <c r="AM29" s="423"/>
      <c r="AN29" s="423"/>
      <c r="AO29" s="423"/>
      <c r="AP29" s="423"/>
      <c r="AQ29" s="423"/>
      <c r="AR29" s="423"/>
      <c r="AS29" s="423"/>
      <c r="AT29" s="423"/>
      <c r="AU29" s="423"/>
      <c r="AV29" s="423"/>
      <c r="AW29" s="423"/>
      <c r="AX29" s="423"/>
      <c r="AY29" s="423"/>
      <c r="AZ29" s="423"/>
      <c r="BA29" s="423"/>
      <c r="BB29" s="423"/>
      <c r="BC29" s="423"/>
      <c r="BD29" s="423"/>
      <c r="BE29" s="423"/>
      <c r="BF29" s="423"/>
      <c r="BG29" s="423"/>
      <c r="BH29" s="423"/>
      <c r="BI29" s="148"/>
      <c r="BJ29" s="148"/>
      <c r="BK29" s="425"/>
      <c r="BL29" s="425"/>
      <c r="BM29" s="425"/>
      <c r="BN29" s="425"/>
      <c r="BO29" s="425"/>
      <c r="BP29" s="425"/>
      <c r="BQ29" s="425"/>
      <c r="BR29" s="425"/>
      <c r="BS29" s="425"/>
    </row>
    <row r="30" spans="1:71" x14ac:dyDescent="0.25">
      <c r="A30" s="423"/>
      <c r="B30" s="423"/>
      <c r="C30" s="423"/>
      <c r="D30" s="423"/>
      <c r="E30" s="423"/>
      <c r="F30" s="423"/>
      <c r="G30" s="423"/>
      <c r="H30" s="423"/>
      <c r="I30" s="423"/>
      <c r="J30" s="423"/>
      <c r="K30" s="423"/>
      <c r="L30" s="423"/>
      <c r="M30" s="423"/>
      <c r="N30" s="423"/>
      <c r="O30" s="423"/>
      <c r="P30" s="423"/>
      <c r="Q30" s="423"/>
      <c r="R30" s="423"/>
      <c r="S30" s="423"/>
      <c r="T30" s="423"/>
      <c r="U30" s="423"/>
      <c r="V30" s="423"/>
      <c r="W30" s="423"/>
      <c r="X30" s="423"/>
      <c r="Y30" s="423"/>
      <c r="Z30" s="423"/>
      <c r="AA30" s="423"/>
      <c r="AB30" s="423"/>
      <c r="AC30" s="423"/>
      <c r="AD30" s="423"/>
      <c r="AE30" s="423"/>
      <c r="AF30" s="423"/>
      <c r="AG30" s="423"/>
      <c r="AH30" s="423"/>
      <c r="AI30" s="423"/>
      <c r="AJ30" s="423"/>
      <c r="AK30" s="423"/>
      <c r="AL30" s="423"/>
      <c r="AM30" s="423"/>
      <c r="AN30" s="423"/>
      <c r="AO30" s="423"/>
      <c r="AP30" s="423"/>
      <c r="AQ30" s="423"/>
      <c r="AR30" s="423"/>
      <c r="AS30" s="423"/>
      <c r="AT30" s="423"/>
      <c r="AU30" s="423"/>
      <c r="AV30" s="423"/>
      <c r="AW30" s="423"/>
      <c r="AX30" s="423"/>
      <c r="AY30" s="423"/>
      <c r="AZ30" s="423"/>
      <c r="BA30" s="423"/>
      <c r="BB30" s="423"/>
      <c r="BC30" s="423"/>
      <c r="BD30" s="423"/>
      <c r="BE30" s="423"/>
      <c r="BF30" s="423"/>
      <c r="BG30" s="423"/>
      <c r="BH30" s="423"/>
      <c r="BI30" s="148"/>
      <c r="BJ30" s="148"/>
      <c r="BK30" s="425"/>
      <c r="BL30" s="425"/>
      <c r="BM30" s="425"/>
      <c r="BN30" s="425"/>
      <c r="BO30" s="425"/>
      <c r="BP30" s="425"/>
      <c r="BQ30" s="425"/>
      <c r="BR30" s="425"/>
      <c r="BS30" s="425"/>
    </row>
    <row r="31" spans="1:71" x14ac:dyDescent="0.25">
      <c r="A31" s="423"/>
      <c r="B31" s="423"/>
      <c r="C31" s="423"/>
      <c r="D31" s="423"/>
      <c r="E31" s="423"/>
      <c r="F31" s="423"/>
      <c r="G31" s="423"/>
      <c r="H31" s="423"/>
      <c r="I31" s="423"/>
      <c r="J31" s="423"/>
      <c r="K31" s="423"/>
      <c r="L31" s="423"/>
      <c r="M31" s="423"/>
      <c r="N31" s="423"/>
      <c r="O31" s="423"/>
      <c r="P31" s="423"/>
      <c r="Q31" s="423"/>
      <c r="R31" s="423"/>
      <c r="S31" s="423"/>
      <c r="T31" s="423"/>
      <c r="U31" s="423"/>
      <c r="V31" s="423"/>
      <c r="W31" s="423"/>
      <c r="X31" s="423"/>
      <c r="Y31" s="423"/>
      <c r="Z31" s="423"/>
      <c r="AA31" s="423"/>
      <c r="AB31" s="423"/>
      <c r="AC31" s="423"/>
      <c r="AD31" s="423"/>
      <c r="AE31" s="423"/>
      <c r="AF31" s="423"/>
      <c r="AG31" s="423"/>
      <c r="AH31" s="423"/>
      <c r="AI31" s="423"/>
      <c r="AJ31" s="423"/>
      <c r="AK31" s="423"/>
      <c r="AL31" s="423"/>
      <c r="AM31" s="423"/>
      <c r="AN31" s="423"/>
      <c r="AO31" s="423"/>
      <c r="AP31" s="423"/>
      <c r="AQ31" s="423"/>
      <c r="AR31" s="423"/>
      <c r="AS31" s="423"/>
      <c r="AT31" s="423"/>
      <c r="AU31" s="423"/>
      <c r="AV31" s="423"/>
      <c r="AW31" s="423"/>
      <c r="AX31" s="423"/>
      <c r="AY31" s="423"/>
      <c r="AZ31" s="423"/>
      <c r="BA31" s="423"/>
      <c r="BB31" s="423"/>
      <c r="BC31" s="423"/>
      <c r="BD31" s="423"/>
      <c r="BE31" s="423"/>
      <c r="BF31" s="423"/>
      <c r="BG31" s="423"/>
      <c r="BH31" s="423"/>
      <c r="BI31" s="148"/>
      <c r="BJ31" s="148"/>
      <c r="BK31" s="425"/>
      <c r="BL31" s="425"/>
      <c r="BM31" s="425"/>
      <c r="BN31" s="425"/>
      <c r="BO31" s="425"/>
      <c r="BP31" s="425"/>
      <c r="BQ31" s="425"/>
      <c r="BR31" s="425"/>
      <c r="BS31" s="425"/>
    </row>
    <row r="32" spans="1:71" x14ac:dyDescent="0.25">
      <c r="A32" s="423"/>
      <c r="B32" s="423"/>
      <c r="C32" s="423"/>
      <c r="D32" s="423"/>
      <c r="E32" s="423"/>
      <c r="F32" s="423"/>
      <c r="G32" s="423"/>
      <c r="H32" s="423"/>
      <c r="I32" s="423"/>
      <c r="J32" s="423"/>
      <c r="K32" s="423"/>
      <c r="L32" s="423"/>
      <c r="M32" s="423"/>
      <c r="N32" s="423"/>
      <c r="O32" s="423"/>
      <c r="P32" s="423"/>
      <c r="Q32" s="423"/>
      <c r="R32" s="423"/>
      <c r="S32" s="423"/>
      <c r="T32" s="423"/>
      <c r="U32" s="423"/>
      <c r="V32" s="423"/>
      <c r="W32" s="423"/>
      <c r="X32" s="423"/>
      <c r="Y32" s="423"/>
      <c r="Z32" s="423"/>
      <c r="AA32" s="423"/>
      <c r="AB32" s="423"/>
      <c r="AC32" s="423"/>
      <c r="AD32" s="423"/>
      <c r="AE32" s="423"/>
      <c r="AF32" s="423"/>
      <c r="AG32" s="423"/>
      <c r="AH32" s="423"/>
      <c r="AI32" s="423"/>
      <c r="AJ32" s="423"/>
      <c r="AK32" s="423"/>
      <c r="AL32" s="423"/>
      <c r="AM32" s="423"/>
      <c r="AN32" s="423"/>
      <c r="AO32" s="423"/>
      <c r="AP32" s="423"/>
      <c r="AQ32" s="423"/>
      <c r="AR32" s="423"/>
      <c r="AS32" s="423"/>
      <c r="AT32" s="423"/>
      <c r="AU32" s="423"/>
      <c r="AV32" s="423"/>
      <c r="AW32" s="423"/>
      <c r="AX32" s="423"/>
      <c r="AY32" s="423"/>
      <c r="AZ32" s="423"/>
      <c r="BA32" s="423"/>
      <c r="BB32" s="423"/>
      <c r="BC32" s="423"/>
      <c r="BD32" s="423"/>
      <c r="BE32" s="423"/>
      <c r="BF32" s="423"/>
      <c r="BG32" s="423"/>
      <c r="BH32" s="423"/>
      <c r="BI32" s="148"/>
      <c r="BJ32" s="148"/>
      <c r="BK32" s="425"/>
      <c r="BL32" s="425"/>
      <c r="BM32" s="425"/>
      <c r="BN32" s="425"/>
      <c r="BO32" s="425"/>
      <c r="BP32" s="425"/>
      <c r="BQ32" s="425"/>
      <c r="BR32" s="425"/>
      <c r="BS32" s="425"/>
    </row>
    <row r="33" spans="1:105" x14ac:dyDescent="0.25">
      <c r="A33" s="423"/>
      <c r="B33" s="423"/>
      <c r="C33" s="423"/>
      <c r="D33" s="423"/>
      <c r="E33" s="423"/>
      <c r="F33" s="423"/>
      <c r="G33" s="423"/>
      <c r="H33" s="423"/>
      <c r="I33" s="423"/>
      <c r="J33" s="423"/>
      <c r="K33" s="423"/>
      <c r="L33" s="423"/>
      <c r="M33" s="423"/>
      <c r="N33" s="423"/>
      <c r="O33" s="423"/>
      <c r="P33" s="423"/>
      <c r="Q33" s="423"/>
      <c r="R33" s="423"/>
      <c r="S33" s="423"/>
      <c r="T33" s="423"/>
      <c r="U33" s="423"/>
      <c r="V33" s="423"/>
      <c r="W33" s="423"/>
      <c r="X33" s="423"/>
      <c r="Y33" s="423"/>
      <c r="Z33" s="423"/>
      <c r="AA33" s="423"/>
      <c r="AB33" s="423"/>
      <c r="AC33" s="423"/>
      <c r="AD33" s="423"/>
      <c r="AE33" s="423"/>
      <c r="AF33" s="423"/>
      <c r="AG33" s="423"/>
      <c r="AH33" s="423"/>
      <c r="AI33" s="423"/>
      <c r="AJ33" s="423"/>
      <c r="AK33" s="423"/>
      <c r="AL33" s="423"/>
      <c r="AM33" s="423"/>
      <c r="AN33" s="423"/>
      <c r="AO33" s="423"/>
      <c r="AP33" s="423"/>
      <c r="AQ33" s="423"/>
      <c r="AR33" s="423"/>
      <c r="AS33" s="423"/>
      <c r="AT33" s="423"/>
      <c r="AU33" s="423"/>
      <c r="AV33" s="423"/>
      <c r="AW33" s="423"/>
      <c r="AX33" s="423"/>
      <c r="AY33" s="423"/>
      <c r="AZ33" s="423"/>
      <c r="BA33" s="423"/>
      <c r="BB33" s="423"/>
      <c r="BC33" s="423"/>
      <c r="BD33" s="423"/>
      <c r="BE33" s="423"/>
      <c r="BF33" s="423"/>
      <c r="BG33" s="423"/>
      <c r="BH33" s="423"/>
      <c r="BI33" s="148"/>
      <c r="BJ33" s="148"/>
      <c r="BK33" s="425"/>
      <c r="BL33" s="425"/>
      <c r="BM33" s="425"/>
      <c r="BN33" s="425"/>
      <c r="BO33" s="425"/>
      <c r="BP33" s="425"/>
      <c r="BQ33" s="425"/>
      <c r="BR33" s="425"/>
      <c r="BS33" s="425"/>
    </row>
    <row r="34" spans="1:105" x14ac:dyDescent="0.25">
      <c r="A34" s="423"/>
      <c r="B34" s="423"/>
      <c r="C34" s="423"/>
      <c r="D34" s="423"/>
      <c r="E34" s="423"/>
      <c r="F34" s="423"/>
      <c r="G34" s="423"/>
      <c r="H34" s="423"/>
      <c r="I34" s="423"/>
      <c r="J34" s="423"/>
      <c r="K34" s="423"/>
      <c r="L34" s="423"/>
      <c r="M34" s="423"/>
      <c r="N34" s="423"/>
      <c r="O34" s="423"/>
      <c r="P34" s="423"/>
      <c r="Q34" s="423"/>
      <c r="R34" s="423"/>
      <c r="S34" s="423"/>
      <c r="T34" s="423"/>
      <c r="U34" s="423"/>
      <c r="V34" s="423"/>
      <c r="W34" s="423"/>
      <c r="X34" s="423"/>
      <c r="Y34" s="423"/>
      <c r="Z34" s="423"/>
      <c r="AA34" s="423"/>
      <c r="AB34" s="423"/>
      <c r="AC34" s="423"/>
      <c r="AD34" s="423"/>
      <c r="AE34" s="423"/>
      <c r="AF34" s="423"/>
      <c r="AG34" s="423"/>
      <c r="AH34" s="423"/>
      <c r="AI34" s="423"/>
      <c r="AJ34" s="423"/>
      <c r="AK34" s="423"/>
      <c r="AL34" s="423"/>
      <c r="AM34" s="423"/>
      <c r="AN34" s="423"/>
      <c r="AO34" s="423"/>
      <c r="AP34" s="423"/>
      <c r="AQ34" s="423"/>
      <c r="AR34" s="423"/>
      <c r="AS34" s="423"/>
      <c r="AT34" s="423"/>
      <c r="AU34" s="423"/>
      <c r="AV34" s="423"/>
      <c r="AW34" s="423"/>
      <c r="AX34" s="423"/>
      <c r="AY34" s="423"/>
      <c r="AZ34" s="423"/>
      <c r="BA34" s="423"/>
      <c r="BB34" s="423"/>
      <c r="BC34" s="423"/>
      <c r="BD34" s="423"/>
      <c r="BE34" s="423"/>
      <c r="BF34" s="423"/>
      <c r="BG34" s="423"/>
      <c r="BH34" s="423"/>
      <c r="BI34" s="148"/>
      <c r="BJ34" s="148"/>
      <c r="BK34" s="425"/>
      <c r="BL34" s="425"/>
      <c r="BM34" s="425"/>
      <c r="BN34" s="425"/>
      <c r="BO34" s="425"/>
      <c r="BP34" s="425"/>
      <c r="BQ34" s="425"/>
      <c r="BR34" s="425"/>
      <c r="BS34" s="425"/>
    </row>
    <row r="35" spans="1:105" x14ac:dyDescent="0.25">
      <c r="A35" s="423"/>
      <c r="B35" s="423"/>
      <c r="C35" s="423"/>
      <c r="D35" s="423"/>
      <c r="E35" s="423"/>
      <c r="F35" s="423"/>
      <c r="G35" s="423"/>
      <c r="H35" s="423"/>
      <c r="I35" s="423"/>
      <c r="J35" s="423"/>
      <c r="K35" s="423"/>
      <c r="L35" s="423"/>
      <c r="M35" s="423"/>
      <c r="N35" s="423"/>
      <c r="O35" s="423"/>
      <c r="P35" s="423"/>
      <c r="Q35" s="423"/>
      <c r="R35" s="423"/>
      <c r="S35" s="423"/>
      <c r="T35" s="423"/>
      <c r="U35" s="423"/>
      <c r="V35" s="423"/>
      <c r="W35" s="423"/>
      <c r="X35" s="423"/>
      <c r="Y35" s="423"/>
      <c r="Z35" s="423"/>
      <c r="AA35" s="423"/>
      <c r="AB35" s="423"/>
      <c r="AC35" s="423"/>
      <c r="AD35" s="423"/>
      <c r="AE35" s="423"/>
      <c r="AF35" s="423"/>
      <c r="AG35" s="423"/>
      <c r="AH35" s="423"/>
      <c r="AI35" s="423"/>
      <c r="AJ35" s="423"/>
      <c r="AK35" s="423"/>
      <c r="AL35" s="423"/>
      <c r="AM35" s="423"/>
      <c r="AN35" s="423"/>
      <c r="AO35" s="423"/>
      <c r="AP35" s="423"/>
      <c r="AQ35" s="423"/>
      <c r="AR35" s="423"/>
      <c r="AS35" s="423"/>
      <c r="AT35" s="423"/>
      <c r="AU35" s="423"/>
      <c r="AV35" s="423"/>
      <c r="AW35" s="423"/>
      <c r="AX35" s="423"/>
      <c r="AY35" s="423"/>
      <c r="AZ35" s="423"/>
      <c r="BA35" s="423"/>
      <c r="BB35" s="423"/>
      <c r="BC35" s="423"/>
      <c r="BD35" s="423"/>
      <c r="BE35" s="423"/>
      <c r="BF35" s="423"/>
      <c r="BG35" s="423"/>
      <c r="BH35" s="423"/>
      <c r="BI35" s="148"/>
      <c r="BJ35" s="148"/>
      <c r="BK35" s="425"/>
      <c r="BL35" s="425"/>
      <c r="BM35" s="425"/>
      <c r="BN35" s="425"/>
      <c r="BO35" s="425"/>
      <c r="BP35" s="425"/>
      <c r="BQ35" s="425"/>
      <c r="BR35" s="425"/>
      <c r="BS35" s="425"/>
    </row>
    <row r="36" spans="1:105" x14ac:dyDescent="0.25">
      <c r="A36" s="423"/>
      <c r="B36" s="423"/>
      <c r="C36" s="423"/>
      <c r="D36" s="423"/>
      <c r="E36" s="423"/>
      <c r="F36" s="423"/>
      <c r="G36" s="423"/>
      <c r="H36" s="423"/>
      <c r="I36" s="423"/>
      <c r="J36" s="423"/>
      <c r="K36" s="423"/>
      <c r="L36" s="423"/>
      <c r="M36" s="423"/>
      <c r="N36" s="423"/>
      <c r="O36" s="423"/>
      <c r="P36" s="423"/>
      <c r="Q36" s="423"/>
      <c r="R36" s="423"/>
      <c r="S36" s="423"/>
      <c r="T36" s="423"/>
      <c r="U36" s="423"/>
      <c r="V36" s="423"/>
      <c r="W36" s="423"/>
      <c r="X36" s="423"/>
      <c r="Y36" s="423"/>
      <c r="Z36" s="423"/>
      <c r="AA36" s="423"/>
      <c r="AB36" s="423"/>
      <c r="AC36" s="423"/>
      <c r="AD36" s="423"/>
      <c r="AE36" s="423"/>
      <c r="AF36" s="423"/>
      <c r="AG36" s="423"/>
      <c r="AH36" s="423"/>
      <c r="AI36" s="423"/>
      <c r="AJ36" s="423"/>
      <c r="AK36" s="423"/>
      <c r="AL36" s="423"/>
      <c r="AM36" s="423"/>
      <c r="AN36" s="423"/>
      <c r="AO36" s="423"/>
      <c r="AP36" s="423"/>
      <c r="AQ36" s="423"/>
      <c r="AR36" s="423"/>
      <c r="AS36" s="423"/>
      <c r="AT36" s="423"/>
      <c r="AU36" s="423"/>
      <c r="AV36" s="423"/>
      <c r="AW36" s="423"/>
      <c r="AX36" s="423"/>
      <c r="AY36" s="423"/>
      <c r="AZ36" s="423"/>
      <c r="BA36" s="423"/>
      <c r="BB36" s="423"/>
      <c r="BC36" s="423"/>
      <c r="BD36" s="423"/>
      <c r="BE36" s="423"/>
      <c r="BF36" s="423"/>
      <c r="BG36" s="423"/>
      <c r="BH36" s="423"/>
      <c r="BI36" s="148"/>
      <c r="BJ36" s="148"/>
      <c r="BK36" s="425"/>
      <c r="BL36" s="425"/>
      <c r="BM36" s="425"/>
      <c r="BN36" s="425"/>
      <c r="BO36" s="425"/>
      <c r="BP36" s="425"/>
      <c r="BQ36" s="425"/>
      <c r="BR36" s="425"/>
      <c r="BS36" s="425"/>
    </row>
    <row r="37" spans="1:105" x14ac:dyDescent="0.25">
      <c r="A37" s="423"/>
      <c r="B37" s="423"/>
      <c r="C37" s="423"/>
      <c r="D37" s="423"/>
      <c r="E37" s="423"/>
      <c r="F37" s="423"/>
      <c r="G37" s="423"/>
      <c r="H37" s="423"/>
      <c r="I37" s="423"/>
      <c r="J37" s="423"/>
      <c r="K37" s="423"/>
      <c r="L37" s="423"/>
      <c r="M37" s="423"/>
      <c r="N37" s="423"/>
      <c r="O37" s="423"/>
      <c r="P37" s="423"/>
      <c r="Q37" s="423"/>
      <c r="R37" s="423"/>
      <c r="S37" s="423"/>
      <c r="T37" s="423"/>
      <c r="U37" s="423"/>
      <c r="V37" s="423"/>
      <c r="W37" s="423"/>
      <c r="X37" s="423"/>
      <c r="Y37" s="423"/>
      <c r="Z37" s="423"/>
      <c r="AA37" s="423"/>
      <c r="AB37" s="423"/>
      <c r="AC37" s="423"/>
      <c r="AD37" s="423"/>
      <c r="AE37" s="423"/>
      <c r="AF37" s="423"/>
      <c r="AG37" s="423"/>
      <c r="AH37" s="423"/>
      <c r="AI37" s="423"/>
      <c r="AJ37" s="423"/>
      <c r="AK37" s="423"/>
      <c r="AL37" s="423"/>
      <c r="AM37" s="423"/>
      <c r="AN37" s="423"/>
      <c r="AO37" s="423"/>
      <c r="AP37" s="423"/>
      <c r="AQ37" s="423"/>
      <c r="AR37" s="423"/>
      <c r="AS37" s="423"/>
      <c r="AT37" s="423"/>
      <c r="AU37" s="423"/>
      <c r="AV37" s="423"/>
      <c r="AW37" s="423"/>
      <c r="AX37" s="423"/>
      <c r="AY37" s="423"/>
      <c r="AZ37" s="423"/>
      <c r="BA37" s="423"/>
      <c r="BB37" s="423"/>
      <c r="BC37" s="423"/>
      <c r="BD37" s="423"/>
      <c r="BE37" s="423"/>
      <c r="BF37" s="423"/>
      <c r="BG37" s="423"/>
      <c r="BH37" s="423"/>
      <c r="BI37" s="148"/>
      <c r="BJ37" s="148"/>
      <c r="BK37" s="425"/>
      <c r="BL37" s="425"/>
      <c r="BM37" s="425"/>
      <c r="BN37" s="425"/>
      <c r="BO37" s="425"/>
      <c r="BP37" s="425"/>
      <c r="BQ37" s="425"/>
      <c r="BR37" s="425"/>
      <c r="BS37" s="425"/>
    </row>
    <row r="38" spans="1:105" x14ac:dyDescent="0.25">
      <c r="A38" s="423"/>
      <c r="B38" s="423"/>
      <c r="C38" s="423"/>
      <c r="D38" s="423"/>
      <c r="E38" s="423"/>
      <c r="F38" s="423"/>
      <c r="G38" s="423"/>
      <c r="H38" s="423"/>
      <c r="I38" s="423"/>
      <c r="J38" s="423"/>
      <c r="K38" s="423"/>
      <c r="L38" s="423"/>
      <c r="M38" s="423"/>
      <c r="N38" s="423"/>
      <c r="O38" s="423"/>
      <c r="P38" s="423"/>
      <c r="Q38" s="423"/>
      <c r="R38" s="423"/>
      <c r="S38" s="423"/>
      <c r="T38" s="423"/>
      <c r="U38" s="423"/>
      <c r="V38" s="423"/>
      <c r="W38" s="423"/>
      <c r="X38" s="423"/>
      <c r="Y38" s="423"/>
      <c r="Z38" s="423"/>
      <c r="AA38" s="423"/>
      <c r="AB38" s="423"/>
      <c r="AC38" s="423"/>
      <c r="AD38" s="423"/>
      <c r="AE38" s="423"/>
      <c r="AF38" s="423"/>
      <c r="AG38" s="423"/>
      <c r="AH38" s="423"/>
      <c r="AI38" s="423"/>
      <c r="AJ38" s="423"/>
      <c r="AK38" s="423"/>
      <c r="AL38" s="423"/>
      <c r="AM38" s="423"/>
      <c r="AN38" s="423"/>
      <c r="AO38" s="423"/>
      <c r="AP38" s="423"/>
      <c r="AQ38" s="423"/>
      <c r="AR38" s="423"/>
      <c r="AS38" s="423"/>
      <c r="AT38" s="423"/>
      <c r="AU38" s="423"/>
      <c r="AV38" s="423"/>
      <c r="AW38" s="423"/>
      <c r="AX38" s="423"/>
      <c r="AY38" s="423"/>
      <c r="AZ38" s="423"/>
      <c r="BA38" s="423"/>
      <c r="BB38" s="423"/>
      <c r="BC38" s="423"/>
      <c r="BD38" s="423"/>
      <c r="BE38" s="423"/>
      <c r="BF38" s="423"/>
      <c r="BG38" s="423"/>
      <c r="BH38" s="423"/>
      <c r="BI38" s="148"/>
      <c r="BJ38" s="148"/>
      <c r="BK38" s="425"/>
      <c r="BL38" s="425"/>
      <c r="BM38" s="425"/>
      <c r="BN38" s="425"/>
      <c r="BO38" s="425"/>
      <c r="BP38" s="425"/>
      <c r="BQ38" s="425"/>
      <c r="BR38" s="425"/>
      <c r="BS38" s="425"/>
    </row>
    <row r="39" spans="1:105" x14ac:dyDescent="0.25">
      <c r="A39" s="423"/>
      <c r="B39" s="423"/>
      <c r="C39" s="423"/>
      <c r="D39" s="423"/>
      <c r="E39" s="423"/>
      <c r="F39" s="423"/>
      <c r="G39" s="423"/>
      <c r="H39" s="423"/>
      <c r="I39" s="423"/>
      <c r="J39" s="423"/>
      <c r="K39" s="423"/>
      <c r="L39" s="423"/>
      <c r="M39" s="423"/>
      <c r="N39" s="423"/>
      <c r="O39" s="423"/>
      <c r="P39" s="423"/>
      <c r="Q39" s="423"/>
      <c r="R39" s="423"/>
      <c r="S39" s="423"/>
      <c r="T39" s="423"/>
      <c r="U39" s="423"/>
      <c r="V39" s="423"/>
      <c r="W39" s="423"/>
      <c r="X39" s="423"/>
      <c r="Y39" s="423"/>
      <c r="Z39" s="423"/>
      <c r="AA39" s="423"/>
      <c r="AB39" s="423"/>
      <c r="AC39" s="423"/>
      <c r="AD39" s="423"/>
      <c r="AE39" s="423"/>
      <c r="AF39" s="423"/>
      <c r="AG39" s="423"/>
      <c r="AH39" s="423"/>
      <c r="AI39" s="423"/>
      <c r="AJ39" s="423"/>
      <c r="AK39" s="423"/>
      <c r="AL39" s="423"/>
      <c r="AM39" s="423"/>
      <c r="AN39" s="423"/>
      <c r="AO39" s="423"/>
      <c r="AP39" s="423"/>
      <c r="AQ39" s="423"/>
      <c r="AR39" s="423"/>
      <c r="AS39" s="423"/>
      <c r="AT39" s="423"/>
      <c r="AU39" s="423"/>
      <c r="AV39" s="423"/>
      <c r="AW39" s="423"/>
      <c r="AX39" s="423"/>
      <c r="AY39" s="423"/>
      <c r="AZ39" s="423"/>
      <c r="BA39" s="423"/>
      <c r="BB39" s="423"/>
      <c r="BC39" s="423"/>
      <c r="BD39" s="423"/>
      <c r="BE39" s="423"/>
      <c r="BF39" s="423"/>
      <c r="BG39" s="423"/>
      <c r="BH39" s="423"/>
      <c r="BI39" s="148"/>
      <c r="BJ39" s="148"/>
      <c r="BK39" s="425"/>
      <c r="BL39" s="425"/>
      <c r="BM39" s="425"/>
      <c r="BN39" s="425"/>
      <c r="BO39" s="425"/>
      <c r="BP39" s="425"/>
      <c r="BQ39" s="425"/>
      <c r="BR39" s="425"/>
      <c r="BS39" s="425"/>
    </row>
    <row r="40" spans="1:105" x14ac:dyDescent="0.25">
      <c r="A40" s="423"/>
      <c r="B40" s="423"/>
      <c r="C40" s="423"/>
      <c r="D40" s="423"/>
      <c r="E40" s="423"/>
      <c r="F40" s="423"/>
      <c r="G40" s="423"/>
      <c r="H40" s="423"/>
      <c r="I40" s="423"/>
      <c r="J40" s="423"/>
      <c r="K40" s="423"/>
      <c r="L40" s="423"/>
      <c r="M40" s="423"/>
      <c r="N40" s="423"/>
      <c r="O40" s="423"/>
      <c r="P40" s="423"/>
      <c r="Q40" s="423"/>
      <c r="R40" s="423"/>
      <c r="S40" s="423"/>
      <c r="T40" s="423"/>
      <c r="U40" s="423"/>
      <c r="V40" s="423"/>
      <c r="W40" s="423"/>
      <c r="X40" s="423"/>
      <c r="Y40" s="423"/>
      <c r="Z40" s="423"/>
      <c r="AA40" s="423"/>
      <c r="AB40" s="423"/>
      <c r="AC40" s="423"/>
      <c r="AD40" s="423"/>
      <c r="AE40" s="423"/>
      <c r="AF40" s="423"/>
      <c r="AG40" s="423"/>
      <c r="AH40" s="423"/>
      <c r="AI40" s="423"/>
      <c r="AJ40" s="423"/>
      <c r="AK40" s="423"/>
      <c r="AL40" s="423"/>
      <c r="AM40" s="423"/>
      <c r="AN40" s="423"/>
      <c r="AO40" s="423"/>
      <c r="AP40" s="423"/>
      <c r="AQ40" s="423"/>
      <c r="AR40" s="423"/>
      <c r="AS40" s="423"/>
      <c r="AT40" s="423"/>
      <c r="AU40" s="423"/>
      <c r="AV40" s="423"/>
      <c r="AW40" s="423"/>
      <c r="AX40" s="423"/>
      <c r="AY40" s="423"/>
      <c r="AZ40" s="423"/>
      <c r="BA40" s="423"/>
      <c r="BB40" s="423"/>
      <c r="BC40" s="423"/>
      <c r="BD40" s="423"/>
      <c r="BE40" s="423"/>
      <c r="BF40" s="423"/>
      <c r="BG40" s="423"/>
      <c r="BH40" s="423"/>
      <c r="BI40" s="148"/>
      <c r="BJ40" s="148"/>
      <c r="BK40" s="425"/>
      <c r="BL40" s="425"/>
      <c r="BM40" s="425"/>
      <c r="BN40" s="425"/>
      <c r="BO40" s="425"/>
      <c r="BP40" s="425"/>
      <c r="BQ40" s="425"/>
      <c r="BR40" s="425"/>
      <c r="BS40" s="425"/>
    </row>
    <row r="41" spans="1:105" x14ac:dyDescent="0.25">
      <c r="A41" s="423"/>
      <c r="B41" s="423"/>
      <c r="C41" s="423"/>
      <c r="D41" s="423"/>
      <c r="E41" s="423"/>
      <c r="F41" s="423"/>
      <c r="G41" s="423"/>
      <c r="H41" s="423"/>
      <c r="I41" s="423"/>
      <c r="J41" s="423"/>
      <c r="K41" s="423"/>
      <c r="L41" s="423"/>
      <c r="M41" s="423"/>
      <c r="N41" s="423"/>
      <c r="O41" s="423"/>
      <c r="P41" s="423"/>
      <c r="Q41" s="423"/>
      <c r="R41" s="423"/>
      <c r="S41" s="423"/>
      <c r="T41" s="423"/>
      <c r="U41" s="423"/>
      <c r="V41" s="423"/>
      <c r="W41" s="423"/>
      <c r="X41" s="423"/>
      <c r="Y41" s="423"/>
      <c r="Z41" s="423"/>
      <c r="AA41" s="423"/>
      <c r="AB41" s="423"/>
      <c r="AC41" s="423"/>
      <c r="AD41" s="423"/>
      <c r="AE41" s="423"/>
      <c r="AF41" s="423"/>
      <c r="AG41" s="423"/>
      <c r="AH41" s="423"/>
      <c r="AI41" s="423"/>
      <c r="AJ41" s="423"/>
      <c r="AK41" s="423"/>
      <c r="AL41" s="423"/>
      <c r="AM41" s="423"/>
      <c r="AN41" s="423"/>
      <c r="AO41" s="423"/>
      <c r="AP41" s="423"/>
      <c r="AQ41" s="423"/>
      <c r="AR41" s="423"/>
      <c r="AS41" s="423"/>
      <c r="AT41" s="423"/>
      <c r="AU41" s="423"/>
      <c r="AV41" s="423"/>
      <c r="AW41" s="423"/>
      <c r="AX41" s="423"/>
      <c r="AY41" s="423"/>
      <c r="AZ41" s="423"/>
      <c r="BA41" s="423"/>
      <c r="BB41" s="423"/>
      <c r="BC41" s="423"/>
      <c r="BD41" s="423"/>
      <c r="BE41" s="423"/>
      <c r="BF41" s="423"/>
      <c r="BG41" s="423"/>
      <c r="BH41" s="423"/>
      <c r="BI41" s="148"/>
      <c r="BJ41" s="148"/>
      <c r="BK41" s="425"/>
      <c r="BL41" s="425"/>
      <c r="BM41" s="425"/>
      <c r="BN41" s="425"/>
      <c r="BO41" s="425"/>
      <c r="BP41" s="425"/>
      <c r="BQ41" s="425"/>
      <c r="BR41" s="425"/>
      <c r="BS41" s="425"/>
    </row>
    <row r="42" spans="1:105" x14ac:dyDescent="0.25">
      <c r="A42" s="423"/>
      <c r="B42" s="423"/>
      <c r="C42" s="423"/>
      <c r="D42" s="423"/>
      <c r="E42" s="423"/>
      <c r="F42" s="423"/>
      <c r="G42" s="423"/>
      <c r="H42" s="423"/>
      <c r="I42" s="423"/>
      <c r="J42" s="423"/>
      <c r="K42" s="423"/>
      <c r="L42" s="423"/>
      <c r="M42" s="423"/>
      <c r="N42" s="423"/>
      <c r="O42" s="423"/>
      <c r="P42" s="423"/>
      <c r="Q42" s="423"/>
      <c r="R42" s="423"/>
      <c r="S42" s="423"/>
      <c r="T42" s="423"/>
      <c r="U42" s="423"/>
      <c r="V42" s="423"/>
      <c r="W42" s="423"/>
      <c r="X42" s="423"/>
      <c r="Y42" s="423"/>
      <c r="Z42" s="423"/>
      <c r="AA42" s="423"/>
      <c r="AB42" s="423"/>
      <c r="AC42" s="423"/>
      <c r="AD42" s="423"/>
      <c r="AE42" s="423"/>
      <c r="AF42" s="423"/>
      <c r="AG42" s="423"/>
      <c r="AH42" s="423"/>
      <c r="AI42" s="423"/>
      <c r="AJ42" s="423"/>
      <c r="AK42" s="423"/>
      <c r="AL42" s="423"/>
      <c r="AM42" s="423"/>
      <c r="AN42" s="423"/>
      <c r="AO42" s="423"/>
      <c r="AP42" s="423"/>
      <c r="AQ42" s="423"/>
      <c r="AR42" s="423"/>
      <c r="AS42" s="423"/>
      <c r="AT42" s="423"/>
      <c r="AU42" s="423"/>
      <c r="AV42" s="423"/>
      <c r="AW42" s="423"/>
      <c r="AX42" s="423"/>
      <c r="AY42" s="423"/>
      <c r="AZ42" s="423"/>
      <c r="BA42" s="423"/>
      <c r="BB42" s="423"/>
      <c r="BC42" s="423"/>
      <c r="BD42" s="423"/>
      <c r="BE42" s="423"/>
      <c r="BF42" s="423"/>
      <c r="BG42" s="423"/>
      <c r="BH42" s="423"/>
      <c r="BI42" s="148"/>
      <c r="BJ42" s="148"/>
      <c r="BK42" s="425"/>
      <c r="BL42" s="425"/>
      <c r="BM42" s="425"/>
      <c r="BN42" s="425"/>
      <c r="BO42" s="425"/>
      <c r="BP42" s="425"/>
      <c r="BQ42" s="425"/>
      <c r="BR42" s="425"/>
      <c r="BS42" s="425"/>
    </row>
    <row r="43" spans="1:105" ht="13.9" customHeight="1" x14ac:dyDescent="0.25">
      <c r="A43" s="424"/>
      <c r="B43" s="424"/>
      <c r="C43" s="424"/>
      <c r="D43" s="424"/>
      <c r="E43" s="424"/>
      <c r="F43" s="424"/>
      <c r="G43" s="424"/>
      <c r="H43" s="424"/>
      <c r="I43" s="424"/>
      <c r="J43" s="424"/>
      <c r="K43" s="424"/>
      <c r="L43" s="424"/>
      <c r="M43" s="424"/>
      <c r="N43" s="424"/>
      <c r="O43" s="424"/>
      <c r="P43" s="424"/>
      <c r="Q43" s="424"/>
      <c r="R43" s="424"/>
      <c r="S43" s="424"/>
      <c r="T43" s="424"/>
      <c r="U43" s="424"/>
      <c r="V43" s="424"/>
      <c r="W43" s="424"/>
      <c r="X43" s="424"/>
      <c r="Y43" s="424"/>
      <c r="Z43" s="424"/>
      <c r="AA43" s="424"/>
      <c r="AB43" s="424"/>
      <c r="AC43" s="424"/>
      <c r="AD43" s="424"/>
      <c r="AE43" s="424"/>
      <c r="AF43" s="424"/>
      <c r="AG43" s="424"/>
      <c r="AH43" s="424"/>
      <c r="AI43" s="424"/>
      <c r="AJ43" s="424"/>
      <c r="AK43" s="424"/>
      <c r="AL43" s="424"/>
      <c r="AM43" s="424"/>
      <c r="AN43" s="424"/>
      <c r="AO43" s="424"/>
      <c r="AP43" s="424"/>
      <c r="AQ43" s="424"/>
      <c r="AR43" s="424"/>
      <c r="AS43" s="424"/>
      <c r="AT43" s="424"/>
      <c r="AU43" s="424"/>
      <c r="AV43" s="424"/>
      <c r="AW43" s="424"/>
      <c r="AX43" s="424"/>
      <c r="AY43" s="424"/>
      <c r="AZ43" s="424"/>
      <c r="BA43" s="424"/>
      <c r="BB43" s="424"/>
      <c r="BC43" s="424"/>
      <c r="BD43" s="424"/>
      <c r="BE43" s="424"/>
      <c r="BF43" s="424"/>
      <c r="BG43" s="424"/>
      <c r="BH43" s="424"/>
      <c r="BI43" s="149"/>
      <c r="BJ43" s="149"/>
      <c r="BK43" s="426"/>
      <c r="BL43" s="426"/>
      <c r="BM43" s="426"/>
      <c r="BN43" s="426"/>
      <c r="BO43" s="426"/>
      <c r="BP43" s="426"/>
      <c r="BQ43" s="426"/>
      <c r="BR43" s="426"/>
      <c r="BS43" s="426"/>
    </row>
    <row r="44" spans="1:105" ht="9.6" customHeight="1" x14ac:dyDescent="0.25">
      <c r="A44" s="422" t="s">
        <v>421</v>
      </c>
      <c r="B44" s="422"/>
      <c r="C44" s="422"/>
      <c r="D44" s="422"/>
      <c r="E44" s="422"/>
      <c r="F44" s="422"/>
      <c r="G44" s="422"/>
      <c r="H44" s="422"/>
      <c r="I44" s="422"/>
      <c r="J44" s="422"/>
      <c r="K44" s="422"/>
      <c r="L44" s="422"/>
      <c r="M44" s="422"/>
      <c r="N44" s="422"/>
      <c r="O44" s="422"/>
      <c r="P44" s="422"/>
      <c r="Q44" s="422"/>
      <c r="R44" s="422"/>
      <c r="S44" s="422"/>
      <c r="T44" s="422"/>
      <c r="U44" s="422"/>
      <c r="V44" s="422"/>
      <c r="W44" s="422"/>
      <c r="X44" s="422"/>
      <c r="Y44" s="422"/>
      <c r="Z44" s="422"/>
      <c r="AA44" s="422"/>
      <c r="AB44" s="422"/>
      <c r="AC44" s="422"/>
      <c r="AD44" s="422"/>
      <c r="AE44" s="422"/>
      <c r="AF44" s="422"/>
      <c r="AG44" s="422"/>
      <c r="AH44" s="422"/>
      <c r="AI44" s="422"/>
      <c r="AJ44" s="422"/>
      <c r="AK44" s="422"/>
      <c r="AL44" s="422"/>
      <c r="AM44" s="422"/>
      <c r="AN44" s="422"/>
      <c r="AO44" s="422"/>
      <c r="AP44" s="422"/>
      <c r="AQ44" s="422"/>
      <c r="AR44" s="422"/>
      <c r="AS44" s="422"/>
      <c r="AT44" s="422"/>
      <c r="AU44" s="422"/>
      <c r="AV44" s="422"/>
      <c r="AW44" s="422"/>
      <c r="AX44" s="422"/>
      <c r="AY44" s="422"/>
      <c r="AZ44" s="422"/>
      <c r="BA44" s="422"/>
      <c r="BB44" s="422"/>
      <c r="BC44" s="422"/>
      <c r="BD44" s="422"/>
      <c r="BE44" s="422"/>
      <c r="BF44" s="422"/>
      <c r="BG44" s="422"/>
      <c r="BH44" s="422"/>
      <c r="BI44" s="422"/>
      <c r="BJ44" s="422"/>
      <c r="BK44" s="422"/>
      <c r="BL44" s="422"/>
      <c r="BM44" s="422"/>
      <c r="BN44" s="422"/>
      <c r="BO44" s="422"/>
      <c r="BP44" s="422"/>
      <c r="BQ44" s="422"/>
      <c r="BR44" s="422"/>
      <c r="BS44" s="422"/>
      <c r="BV44" s="150" t="s">
        <v>214</v>
      </c>
      <c r="BW44" s="151">
        <v>0.7</v>
      </c>
      <c r="BX44" s="151"/>
      <c r="BY44" s="151">
        <v>0.3</v>
      </c>
      <c r="BZ44" s="151"/>
      <c r="CA44" s="151"/>
      <c r="CB44" s="151"/>
      <c r="CC44" s="151"/>
      <c r="CD44" s="151"/>
      <c r="CE44" s="151"/>
      <c r="CF44" s="151"/>
      <c r="CG44" s="151"/>
      <c r="CH44" s="151"/>
      <c r="CI44" s="152">
        <f t="shared" ref="CI44:CI46" si="0">+BW44+BY44+CA44+CC44+CE44+CG44</f>
        <v>1</v>
      </c>
      <c r="CJ44" s="151">
        <v>1</v>
      </c>
      <c r="CU44" s="151">
        <v>0</v>
      </c>
    </row>
    <row r="45" spans="1:105" ht="18" customHeight="1" x14ac:dyDescent="0.25">
      <c r="A45" s="427" t="s">
        <v>422</v>
      </c>
      <c r="B45" s="427"/>
      <c r="C45" s="427"/>
      <c r="D45" s="427"/>
      <c r="E45" s="428" t="s">
        <v>19</v>
      </c>
      <c r="F45" s="428"/>
      <c r="G45" s="425" t="s">
        <v>240</v>
      </c>
      <c r="H45" s="425"/>
      <c r="I45" s="425"/>
      <c r="J45" s="425"/>
      <c r="K45" s="425"/>
      <c r="L45" s="429" t="s">
        <v>423</v>
      </c>
      <c r="M45" s="430"/>
      <c r="N45" s="430"/>
      <c r="O45" s="430"/>
      <c r="P45" s="430"/>
      <c r="Q45" s="430"/>
      <c r="R45" s="430"/>
      <c r="S45" s="430"/>
      <c r="T45" s="430"/>
      <c r="U45" s="428" t="s">
        <v>19</v>
      </c>
      <c r="V45" s="428"/>
      <c r="W45" s="427" t="s">
        <v>234</v>
      </c>
      <c r="X45" s="427"/>
      <c r="Y45" s="427"/>
      <c r="Z45" s="427"/>
      <c r="AA45" s="428" t="s">
        <v>19</v>
      </c>
      <c r="AB45" s="428"/>
      <c r="AC45" s="425" t="s">
        <v>240</v>
      </c>
      <c r="AD45" s="425"/>
      <c r="AE45" s="425"/>
      <c r="AF45" s="425"/>
      <c r="AG45" s="425"/>
      <c r="AH45" s="425"/>
      <c r="AI45" s="427" t="s">
        <v>235</v>
      </c>
      <c r="AJ45" s="427"/>
      <c r="AK45" s="427"/>
      <c r="AL45" s="427"/>
      <c r="AM45" s="427"/>
      <c r="AN45" s="428" t="s">
        <v>19</v>
      </c>
      <c r="AO45" s="428"/>
      <c r="AP45" s="432" t="s">
        <v>242</v>
      </c>
      <c r="AQ45" s="433"/>
      <c r="AR45" s="433"/>
      <c r="AS45" s="433"/>
      <c r="AT45" s="434"/>
      <c r="AU45" s="427" t="s">
        <v>237</v>
      </c>
      <c r="AV45" s="427"/>
      <c r="AW45" s="427"/>
      <c r="AX45" s="427"/>
      <c r="AY45" s="428" t="s">
        <v>19</v>
      </c>
      <c r="AZ45" s="428"/>
      <c r="BA45" s="427" t="s">
        <v>236</v>
      </c>
      <c r="BB45" s="427"/>
      <c r="BC45" s="427"/>
      <c r="BD45" s="427"/>
      <c r="BE45" s="427"/>
      <c r="BF45" s="428" t="s">
        <v>20</v>
      </c>
      <c r="BG45" s="428"/>
      <c r="BH45" s="427" t="s">
        <v>238</v>
      </c>
      <c r="BI45" s="427"/>
      <c r="BJ45" s="427"/>
      <c r="BK45" s="427"/>
      <c r="BL45" s="427"/>
      <c r="BM45" s="431" t="s">
        <v>327</v>
      </c>
      <c r="BN45" s="431"/>
      <c r="BO45" s="431"/>
      <c r="BP45" s="431"/>
      <c r="BQ45" s="431"/>
      <c r="BR45" s="431"/>
      <c r="BS45" s="431"/>
      <c r="BV45" s="153" t="s">
        <v>212</v>
      </c>
      <c r="BW45" s="154">
        <v>0.25</v>
      </c>
      <c r="BX45" s="154"/>
      <c r="BY45" s="154"/>
      <c r="BZ45" s="154"/>
      <c r="CA45" s="154">
        <v>0.25</v>
      </c>
      <c r="CB45" s="154"/>
      <c r="CC45" s="154">
        <v>0.4</v>
      </c>
      <c r="CD45" s="154"/>
      <c r="CE45" s="154"/>
      <c r="CF45" s="154"/>
      <c r="CG45" s="154">
        <v>0.1</v>
      </c>
      <c r="CH45" s="154"/>
      <c r="CI45" s="152">
        <f t="shared" si="0"/>
        <v>1</v>
      </c>
      <c r="CJ45" s="154">
        <v>0.8</v>
      </c>
      <c r="CU45" s="154">
        <v>0.2</v>
      </c>
    </row>
    <row r="46" spans="1:105" ht="9.6" customHeight="1" x14ac:dyDescent="0.25">
      <c r="A46" s="422" t="s">
        <v>424</v>
      </c>
      <c r="B46" s="422"/>
      <c r="C46" s="422"/>
      <c r="D46" s="422"/>
      <c r="E46" s="422"/>
      <c r="F46" s="422"/>
      <c r="G46" s="422"/>
      <c r="H46" s="422"/>
      <c r="I46" s="422"/>
      <c r="J46" s="422"/>
      <c r="K46" s="422"/>
      <c r="L46" s="422"/>
      <c r="M46" s="422"/>
      <c r="N46" s="422"/>
      <c r="O46" s="422"/>
      <c r="P46" s="422"/>
      <c r="Q46" s="422"/>
      <c r="R46" s="422"/>
      <c r="S46" s="422"/>
      <c r="T46" s="422"/>
      <c r="U46" s="422"/>
      <c r="V46" s="422"/>
      <c r="W46" s="422"/>
      <c r="X46" s="422"/>
      <c r="Y46" s="422"/>
      <c r="Z46" s="422"/>
      <c r="AA46" s="422"/>
      <c r="AB46" s="422"/>
      <c r="AC46" s="422"/>
      <c r="AD46" s="422"/>
      <c r="AE46" s="422"/>
      <c r="AF46" s="422"/>
      <c r="AG46" s="422"/>
      <c r="AH46" s="422"/>
      <c r="AI46" s="422"/>
      <c r="AJ46" s="422"/>
      <c r="AK46" s="422"/>
      <c r="AL46" s="422"/>
      <c r="AM46" s="422"/>
      <c r="AN46" s="422"/>
      <c r="AO46" s="422"/>
      <c r="AP46" s="422"/>
      <c r="AQ46" s="422"/>
      <c r="AR46" s="422"/>
      <c r="AS46" s="422"/>
      <c r="AT46" s="422"/>
      <c r="AU46" s="422"/>
      <c r="AV46" s="422"/>
      <c r="AW46" s="422"/>
      <c r="AX46" s="422"/>
      <c r="AY46" s="422"/>
      <c r="AZ46" s="422"/>
      <c r="BA46" s="422"/>
      <c r="BB46" s="422"/>
      <c r="BC46" s="422"/>
      <c r="BD46" s="422"/>
      <c r="BE46" s="422"/>
      <c r="BF46" s="422"/>
      <c r="BG46" s="422"/>
      <c r="BH46" s="422"/>
      <c r="BI46" s="422"/>
      <c r="BJ46" s="422"/>
      <c r="BK46" s="422"/>
      <c r="BL46" s="422"/>
      <c r="BM46" s="422"/>
      <c r="BN46" s="422"/>
      <c r="BO46" s="422"/>
      <c r="BP46" s="422"/>
      <c r="BQ46" s="422"/>
      <c r="BR46" s="422"/>
      <c r="BS46" s="422"/>
      <c r="BV46" s="155" t="s">
        <v>210</v>
      </c>
      <c r="BW46" s="156"/>
      <c r="BX46" s="156"/>
      <c r="BY46" s="156"/>
      <c r="BZ46" s="156"/>
      <c r="CA46" s="156"/>
      <c r="CB46" s="156"/>
      <c r="CC46" s="156">
        <v>1</v>
      </c>
      <c r="CD46" s="156"/>
      <c r="CE46" s="156"/>
      <c r="CF46" s="156"/>
      <c r="CG46" s="156"/>
      <c r="CH46" s="156"/>
      <c r="CI46" s="152">
        <f t="shared" si="0"/>
        <v>1</v>
      </c>
      <c r="CJ46" s="156">
        <v>1</v>
      </c>
      <c r="CU46" s="156">
        <v>0</v>
      </c>
    </row>
    <row r="47" spans="1:105" ht="9.6" customHeight="1" x14ac:dyDescent="0.25">
      <c r="A47" s="435" t="s">
        <v>425</v>
      </c>
      <c r="B47" s="435"/>
      <c r="C47" s="435"/>
      <c r="D47" s="435"/>
      <c r="E47" s="435"/>
      <c r="F47" s="435"/>
      <c r="G47" s="435"/>
      <c r="H47" s="435"/>
      <c r="I47" s="435"/>
      <c r="J47" s="435"/>
      <c r="K47" s="435"/>
      <c r="L47" s="435"/>
      <c r="M47" s="435"/>
      <c r="N47" s="435"/>
      <c r="O47" s="435"/>
      <c r="P47" s="435"/>
      <c r="Q47" s="435"/>
      <c r="R47" s="435"/>
      <c r="S47" s="435"/>
      <c r="T47" s="435"/>
      <c r="U47" s="435"/>
      <c r="V47" s="435"/>
      <c r="W47" s="435"/>
      <c r="X47" s="435"/>
      <c r="Y47" s="435"/>
      <c r="Z47" s="435"/>
      <c r="AA47" s="435"/>
      <c r="AB47" s="435"/>
      <c r="AC47" s="435"/>
      <c r="AD47" s="435"/>
      <c r="AE47" s="435"/>
      <c r="AF47" s="435"/>
      <c r="AG47" s="435"/>
      <c r="AH47" s="435"/>
      <c r="AI47" s="435"/>
      <c r="AJ47" s="435"/>
      <c r="AK47" s="435"/>
      <c r="AL47" s="435"/>
      <c r="AM47" s="435"/>
      <c r="AN47" s="435"/>
      <c r="AO47" s="435"/>
      <c r="AP47" s="435"/>
      <c r="AQ47" s="435"/>
      <c r="AR47" s="435"/>
      <c r="AS47" s="435"/>
      <c r="AT47" s="435"/>
      <c r="AU47" s="435"/>
      <c r="AV47" s="435"/>
      <c r="AW47" s="435"/>
      <c r="AX47" s="435"/>
      <c r="AY47" s="435"/>
      <c r="AZ47" s="435"/>
      <c r="BA47" s="157"/>
      <c r="BB47" s="435" t="s">
        <v>426</v>
      </c>
      <c r="BC47" s="435"/>
      <c r="BD47" s="435"/>
      <c r="BE47" s="435"/>
      <c r="BF47" s="435"/>
      <c r="BG47" s="435"/>
      <c r="BH47" s="435"/>
      <c r="BI47" s="435"/>
      <c r="BJ47" s="435"/>
      <c r="BK47" s="157"/>
      <c r="BL47" s="435" t="s">
        <v>427</v>
      </c>
      <c r="BM47" s="435"/>
      <c r="BN47" s="435"/>
      <c r="BO47" s="435"/>
      <c r="BP47" s="435"/>
      <c r="BQ47" s="435"/>
      <c r="BR47" s="435"/>
      <c r="BS47" s="435"/>
      <c r="BV47" s="158" t="s">
        <v>208</v>
      </c>
      <c r="BW47" s="159">
        <v>0.6</v>
      </c>
      <c r="BX47" s="159"/>
      <c r="BY47" s="159">
        <v>0.1</v>
      </c>
      <c r="BZ47" s="159"/>
      <c r="CA47" s="159">
        <v>0.15</v>
      </c>
      <c r="CB47" s="159"/>
      <c r="CC47" s="159">
        <v>0.08</v>
      </c>
      <c r="CD47" s="159"/>
      <c r="CE47" s="159">
        <v>0.04</v>
      </c>
      <c r="CF47" s="159"/>
      <c r="CG47" s="159">
        <v>0.03</v>
      </c>
      <c r="CH47" s="159"/>
      <c r="CI47" s="152">
        <f>+BW47+BY47+CA47+CC47+CE47+CG47</f>
        <v>1</v>
      </c>
      <c r="CJ47" s="159">
        <v>0.8</v>
      </c>
      <c r="CU47" s="159">
        <v>0.2</v>
      </c>
    </row>
    <row r="48" spans="1:105" ht="9" customHeight="1" x14ac:dyDescent="0.25">
      <c r="A48" s="421" t="s">
        <v>417</v>
      </c>
      <c r="B48" s="421"/>
      <c r="C48" s="421" t="s">
        <v>216</v>
      </c>
      <c r="D48" s="421"/>
      <c r="E48" s="421"/>
      <c r="F48" s="421"/>
      <c r="G48" s="421"/>
      <c r="H48" s="421"/>
      <c r="I48" s="421"/>
      <c r="J48" s="421"/>
      <c r="K48" s="421" t="s">
        <v>217</v>
      </c>
      <c r="L48" s="421"/>
      <c r="M48" s="421" t="s">
        <v>428</v>
      </c>
      <c r="N48" s="421"/>
      <c r="O48" s="421"/>
      <c r="P48" s="421"/>
      <c r="Q48" s="421"/>
      <c r="R48" s="421" t="s">
        <v>186</v>
      </c>
      <c r="S48" s="421"/>
      <c r="T48" s="421" t="s">
        <v>429</v>
      </c>
      <c r="U48" s="421"/>
      <c r="V48" s="421"/>
      <c r="W48" s="421"/>
      <c r="X48" s="421" t="s">
        <v>186</v>
      </c>
      <c r="Y48" s="421"/>
      <c r="Z48" s="421" t="s">
        <v>430</v>
      </c>
      <c r="AA48" s="421"/>
      <c r="AB48" s="421"/>
      <c r="AC48" s="421"/>
      <c r="AD48" s="421" t="s">
        <v>186</v>
      </c>
      <c r="AE48" s="421"/>
      <c r="AF48" s="421" t="s">
        <v>431</v>
      </c>
      <c r="AG48" s="421"/>
      <c r="AH48" s="421"/>
      <c r="AI48" s="421"/>
      <c r="AJ48" s="421"/>
      <c r="AK48" s="421" t="s">
        <v>186</v>
      </c>
      <c r="AL48" s="421"/>
      <c r="AM48" s="421" t="s">
        <v>58</v>
      </c>
      <c r="AN48" s="421"/>
      <c r="AO48" s="421"/>
      <c r="AP48" s="421"/>
      <c r="AQ48" s="421"/>
      <c r="AR48" s="421" t="s">
        <v>186</v>
      </c>
      <c r="AS48" s="421"/>
      <c r="AT48" s="421" t="s">
        <v>30</v>
      </c>
      <c r="AU48" s="421"/>
      <c r="AV48" s="421"/>
      <c r="AW48" s="436" t="s">
        <v>425</v>
      </c>
      <c r="AX48" s="436"/>
      <c r="AY48" s="436"/>
      <c r="AZ48" s="436"/>
      <c r="BA48" s="160"/>
      <c r="BB48" s="421" t="s">
        <v>432</v>
      </c>
      <c r="BC48" s="421"/>
      <c r="BD48" s="421"/>
      <c r="BE48" s="421" t="s">
        <v>433</v>
      </c>
      <c r="BF48" s="421"/>
      <c r="BG48" s="421"/>
      <c r="BH48" s="421" t="s">
        <v>434</v>
      </c>
      <c r="BI48" s="421"/>
      <c r="BJ48" s="421"/>
      <c r="BK48" s="160"/>
      <c r="BL48" s="437" t="s">
        <v>435</v>
      </c>
      <c r="BM48" s="437"/>
      <c r="BN48" s="437"/>
      <c r="BO48" s="437"/>
      <c r="BP48" s="421" t="s">
        <v>436</v>
      </c>
      <c r="BQ48" s="421"/>
      <c r="BR48" s="421"/>
      <c r="BS48" s="421"/>
      <c r="BV48" s="61"/>
      <c r="BW48" s="441" t="s">
        <v>435</v>
      </c>
      <c r="BX48" s="161"/>
      <c r="BY48" s="441" t="s">
        <v>437</v>
      </c>
      <c r="BZ48" s="162"/>
      <c r="CA48" s="441" t="s">
        <v>438</v>
      </c>
      <c r="CB48" s="162"/>
      <c r="CC48" s="441" t="s">
        <v>439</v>
      </c>
      <c r="CD48" s="162"/>
      <c r="CE48" s="441" t="s">
        <v>440</v>
      </c>
      <c r="CF48" s="162"/>
      <c r="CG48" s="441" t="s">
        <v>441</v>
      </c>
      <c r="CH48" s="162"/>
      <c r="CI48" s="439" t="s">
        <v>442</v>
      </c>
      <c r="CJ48" s="162"/>
      <c r="CK48" s="439" t="s">
        <v>443</v>
      </c>
      <c r="CL48" s="61"/>
      <c r="CM48" s="61"/>
      <c r="CN48" s="441" t="s">
        <v>444</v>
      </c>
      <c r="CO48" s="14"/>
      <c r="CP48" s="441" t="s">
        <v>445</v>
      </c>
      <c r="CQ48" s="59"/>
      <c r="CR48" s="441" t="s">
        <v>446</v>
      </c>
      <c r="CS48" s="59"/>
      <c r="CT48" s="439" t="s">
        <v>447</v>
      </c>
      <c r="CU48" s="162"/>
      <c r="CV48" s="439" t="s">
        <v>426</v>
      </c>
      <c r="CW48" s="61"/>
      <c r="CX48" s="61"/>
      <c r="CY48" s="439" t="s">
        <v>448</v>
      </c>
      <c r="CZ48" s="61"/>
      <c r="DA48" s="61"/>
    </row>
    <row r="49" spans="1:105" s="61" customFormat="1" ht="9" customHeight="1" x14ac:dyDescent="0.25">
      <c r="A49" s="421"/>
      <c r="B49" s="421"/>
      <c r="C49" s="421" t="s">
        <v>218</v>
      </c>
      <c r="D49" s="421"/>
      <c r="E49" s="421" t="s">
        <v>219</v>
      </c>
      <c r="F49" s="421"/>
      <c r="G49" s="421" t="s">
        <v>59</v>
      </c>
      <c r="H49" s="421"/>
      <c r="I49" s="421" t="s">
        <v>220</v>
      </c>
      <c r="J49" s="421"/>
      <c r="K49" s="421"/>
      <c r="L49" s="421"/>
      <c r="M49" s="421"/>
      <c r="N49" s="421"/>
      <c r="O49" s="421"/>
      <c r="P49" s="421"/>
      <c r="Q49" s="421"/>
      <c r="R49" s="421"/>
      <c r="S49" s="421"/>
      <c r="T49" s="421"/>
      <c r="U49" s="421"/>
      <c r="V49" s="421"/>
      <c r="W49" s="421"/>
      <c r="X49" s="421"/>
      <c r="Y49" s="421"/>
      <c r="Z49" s="421"/>
      <c r="AA49" s="421"/>
      <c r="AB49" s="421"/>
      <c r="AC49" s="421"/>
      <c r="AD49" s="421"/>
      <c r="AE49" s="421"/>
      <c r="AF49" s="421"/>
      <c r="AG49" s="421"/>
      <c r="AH49" s="421"/>
      <c r="AI49" s="421"/>
      <c r="AJ49" s="421"/>
      <c r="AK49" s="421"/>
      <c r="AL49" s="421"/>
      <c r="AM49" s="421"/>
      <c r="AN49" s="421"/>
      <c r="AO49" s="421"/>
      <c r="AP49" s="421"/>
      <c r="AQ49" s="421"/>
      <c r="AR49" s="421"/>
      <c r="AS49" s="421"/>
      <c r="AT49" s="421"/>
      <c r="AU49" s="421"/>
      <c r="AV49" s="421"/>
      <c r="AW49" s="436"/>
      <c r="AX49" s="436"/>
      <c r="AY49" s="436"/>
      <c r="AZ49" s="436"/>
      <c r="BA49" s="163"/>
      <c r="BB49" s="421"/>
      <c r="BC49" s="421"/>
      <c r="BD49" s="421"/>
      <c r="BE49" s="421"/>
      <c r="BF49" s="421"/>
      <c r="BG49" s="421"/>
      <c r="BH49" s="421"/>
      <c r="BI49" s="421"/>
      <c r="BJ49" s="421"/>
      <c r="BK49" s="163"/>
      <c r="BL49" s="437"/>
      <c r="BM49" s="437"/>
      <c r="BN49" s="437"/>
      <c r="BO49" s="437"/>
      <c r="BP49" s="421"/>
      <c r="BQ49" s="421"/>
      <c r="BR49" s="421"/>
      <c r="BS49" s="421"/>
      <c r="BW49" s="442"/>
      <c r="BX49" s="161"/>
      <c r="BY49" s="442"/>
      <c r="BZ49" s="162"/>
      <c r="CA49" s="442"/>
      <c r="CB49" s="162"/>
      <c r="CC49" s="442"/>
      <c r="CD49" s="162"/>
      <c r="CE49" s="442"/>
      <c r="CF49" s="162"/>
      <c r="CG49" s="442"/>
      <c r="CH49" s="162"/>
      <c r="CI49" s="440"/>
      <c r="CJ49" s="162"/>
      <c r="CK49" s="440"/>
      <c r="CN49" s="442"/>
      <c r="CO49" s="14"/>
      <c r="CP49" s="442"/>
      <c r="CQ49" s="59"/>
      <c r="CR49" s="442"/>
      <c r="CS49" s="59"/>
      <c r="CT49" s="440"/>
      <c r="CU49" s="162"/>
      <c r="CV49" s="440"/>
      <c r="CY49" s="440"/>
    </row>
    <row r="50" spans="1:105" s="61" customFormat="1" ht="18" customHeight="1" x14ac:dyDescent="0.25">
      <c r="A50" s="164" t="str">
        <f>IF(BI12="","",BI12)</f>
        <v>B</v>
      </c>
      <c r="B50" s="164">
        <f>IF(BJ12="","",BJ12)</f>
        <v>1</v>
      </c>
      <c r="C50" s="446">
        <v>6</v>
      </c>
      <c r="D50" s="446"/>
      <c r="E50" s="446">
        <v>9</v>
      </c>
      <c r="F50" s="446"/>
      <c r="G50" s="413">
        <v>1</v>
      </c>
      <c r="H50" s="413"/>
      <c r="I50" s="438">
        <f>_xlfn.IFS(A50="B",C50*E50*G50,A50="C",C50*4*0.2,A50="P",C50*E50,A50="PC",C50*E50,A50="","")</f>
        <v>54</v>
      </c>
      <c r="J50" s="438"/>
      <c r="K50" s="413" t="s">
        <v>221</v>
      </c>
      <c r="L50" s="413"/>
      <c r="M50" s="425" t="s">
        <v>224</v>
      </c>
      <c r="N50" s="425"/>
      <c r="O50" s="425"/>
      <c r="P50" s="425"/>
      <c r="Q50" s="425"/>
      <c r="R50" s="443" t="s">
        <v>226</v>
      </c>
      <c r="S50" s="443"/>
      <c r="T50" s="413" t="s">
        <v>343</v>
      </c>
      <c r="U50" s="413"/>
      <c r="V50" s="413"/>
      <c r="W50" s="413"/>
      <c r="X50" s="443" t="s">
        <v>226</v>
      </c>
      <c r="Y50" s="443"/>
      <c r="Z50" s="425" t="s">
        <v>321</v>
      </c>
      <c r="AA50" s="425"/>
      <c r="AB50" s="425"/>
      <c r="AC50" s="425"/>
      <c r="AD50" s="443" t="s">
        <v>226</v>
      </c>
      <c r="AE50" s="443"/>
      <c r="AF50" s="425" t="s">
        <v>449</v>
      </c>
      <c r="AG50" s="425"/>
      <c r="AH50" s="425"/>
      <c r="AI50" s="425"/>
      <c r="AJ50" s="425"/>
      <c r="AK50" s="443" t="s">
        <v>226</v>
      </c>
      <c r="AL50" s="443"/>
      <c r="AM50" s="425" t="s">
        <v>222</v>
      </c>
      <c r="AN50" s="425"/>
      <c r="AO50" s="425"/>
      <c r="AP50" s="425"/>
      <c r="AQ50" s="425"/>
      <c r="AR50" s="443" t="s">
        <v>226</v>
      </c>
      <c r="AS50" s="443"/>
      <c r="AT50" s="443" t="s">
        <v>226</v>
      </c>
      <c r="AU50" s="443"/>
      <c r="AV50" s="443"/>
      <c r="AW50" s="444" t="str">
        <f>_xlfn.IFS($CI50=0,"-",$CI50&lt;=1,"BUENO",$CI50&lt;2.2,"REGULAR",$CI50&lt;3.3,"MALO",$CI50&gt;=3.3,"DETERIORO")</f>
        <v>DETERIORO</v>
      </c>
      <c r="AX50" s="444"/>
      <c r="AY50" s="444"/>
      <c r="AZ50" s="444"/>
      <c r="BA50" s="163"/>
      <c r="BB50" s="443" t="s">
        <v>226</v>
      </c>
      <c r="BC50" s="443"/>
      <c r="BD50" s="443"/>
      <c r="BE50" s="443" t="s">
        <v>226</v>
      </c>
      <c r="BF50" s="443"/>
      <c r="BG50" s="443"/>
      <c r="BH50" s="443" t="s">
        <v>226</v>
      </c>
      <c r="BI50" s="443"/>
      <c r="BJ50" s="443"/>
      <c r="BK50" s="163"/>
      <c r="BL50" s="444" t="str">
        <f t="shared" ref="BL50:BL81" si="1">_xlfn.IFS(CY50=0,"-",CY50&lt;=1,"BUENO",CY50&lt;2.2,"REGULAR",CY50&lt;3.3,"MALO",CY50&gt;=3.3,"DETERIORO")</f>
        <v>DETERIORO</v>
      </c>
      <c r="BM50" s="444"/>
      <c r="BN50" s="444"/>
      <c r="BO50" s="444"/>
      <c r="BP50" s="445" cm="1">
        <f t="array" ref="BP50">_xlfn.IFS(A50="B",_xlfn.IFS(BL50="BUENO",I50*73.74,BL50="REGULAR",I50*196.63,BL50="MALO",I50*368.68,BL50="DETERIORO",I50*540.73),A50="P",_xlfn.IFS(BL50="BUENO",I50*4.65,BL50="REGULAR",I50*12.41,BL50="MALO",I50*23.26,BL50="DETERIORO",I50*34.12),A50="PC",_xlfn.IFS(BL50="BUENO",I50*4.65,BL50="REGULAR",I50*12.41,BL50="MALO",I50*23.26,BL50="DETERIORO",I50*34.12),A50="C",_xlfn.IFS(BL50="BUENO",I50*73.74,BL50="REGULAR",I50*196.63,BL50="MALO",I50*368.68,BL50="DETERIORO",I50*540.73),A50="",0)</f>
        <v>29199.420000000002</v>
      </c>
      <c r="BQ50" s="445"/>
      <c r="BR50" s="445"/>
      <c r="BS50" s="445"/>
      <c r="BV50"/>
      <c r="BW50" s="58" cm="1">
        <f t="array" ref="BW50">_xlfn.IFS($R50="BUENO",1,$R50="REGULAR",2,$R50="MALO",3,$R50="DETERIORO",4,$R50="",0)</f>
        <v>4</v>
      </c>
      <c r="BX50" s="166" cm="1">
        <f t="array" ref="BX50">_xlfn.IFS(A50="B",BW50*$BW$47,A50="P",BW50*$BW$46,A50="PC",BW50*$BW$45,A50="C",BW50*$BW$44,A50="",0)</f>
        <v>2.4</v>
      </c>
      <c r="BY50" s="58" cm="1">
        <f t="array" ref="BY50">_xlfn.IFS($X50="BUENO",1,$X50="REGULAR",2,$X50="MALO",3,$X50="DETERIORO",4,$X50="",0)</f>
        <v>4</v>
      </c>
      <c r="BZ50" s="59" cm="1">
        <f t="array" ref="BZ50">_xlfn.IFS(A50="B",BY50*$BY$47,A50="P",BY50*$BY$46,A50="PC",BY50*$BY$45,A50="C",BY50*$BY$44,A50="",0)</f>
        <v>0.4</v>
      </c>
      <c r="CA50" s="58" cm="1">
        <f t="array" ref="CA50">_xlfn.IFS($AD50="BUENO",1,$AD50="REGULAR",2,$AD50="MALO",3,$AD50="DETERIORO",4,$AD50="",0)</f>
        <v>4</v>
      </c>
      <c r="CB50" s="59" cm="1">
        <f t="array" ref="CB50">_xlfn.IFS(A50="B",CA50*$CA$47,A50="P",CA50*$CA$46,A50="PC",CA50*$CA$45,A50="C",CA50*$CA$44,A50="",0)</f>
        <v>0.6</v>
      </c>
      <c r="CC50" s="58" cm="1">
        <f t="array" ref="CC50">_xlfn.IFS($AK50="BUENO",1,$AK50="REGULAR",2,$AK50="MALO",3,$AK50="DETERIORO",4,$AK50="",0)</f>
        <v>4</v>
      </c>
      <c r="CD50" s="59" cm="1">
        <f t="array" ref="CD50">_xlfn.IFS(A50="B",CC50*$CC$47,A50="P",CC50*$CC$46,A50="PC",CC50*$CC$45,A50="C",CC50*$CC$44,A50="",0)</f>
        <v>0.32</v>
      </c>
      <c r="CE50" s="58" cm="1">
        <f t="array" ref="CE50">_xlfn.IFS($AR50="BUENO",1,$AR50="REGULAR",2,$AR50="MALO",3,$AR50="DETERIORO",4,$AR50="",0)</f>
        <v>4</v>
      </c>
      <c r="CF50" s="59" cm="1">
        <f t="array" ref="CF50">_xlfn.IFS(A50="B",CE50*$CE$47,A50="P",CE50*$CE$46,A50="PC",CE50*$CE$45,A50="C",CE50*$CE$44,A50="",0)</f>
        <v>0.16</v>
      </c>
      <c r="CG50" s="58" cm="1">
        <f t="array" ref="CG50">_xlfn.IFS($AT50="BUENO",1,$AT50="REGULAR",2,$AT50="MALO",3,$AT50="DETERIORO",4,$AT50="",0)</f>
        <v>4</v>
      </c>
      <c r="CH50" s="59" cm="1">
        <f t="array" ref="CH50">_xlfn.IFS(A50="B",CG50*$CG$47,A50="P",CG50*$CG$46,A50="PC",CG50*$CG$45,A50="C",CG50*$CG$44,A50="",0)</f>
        <v>0.12</v>
      </c>
      <c r="CI50" s="167">
        <f>+BX50+BZ50+CB50+CD50+CF50+CH50</f>
        <v>4</v>
      </c>
      <c r="CJ50" s="166" cm="1">
        <f t="array" ref="CJ50">_xlfn.IFS(A50="B",CI50*$CJ$47,A50="P",CI50*$CJ$46,A50="PC",CI50*$CJ$45,A50="C",CI50*$CJ$44,A50="",0)</f>
        <v>3.2</v>
      </c>
      <c r="CK50" s="58" t="str">
        <f>_xlfn.IFS($CI50=0,"-",$CI50&lt;=1,"BUENO",$CI50&lt;2.2,"REGULAR",$CI50&lt;3.3,"MALO",$CI50&gt;=3.3,"DETERIORO")</f>
        <v>DETERIORO</v>
      </c>
      <c r="CL50"/>
      <c r="CM50"/>
      <c r="CN50" s="58">
        <f t="shared" ref="CN50:CN81" si="2">_xlfn.IFS(BB50="BUENO",1,BB50="REGULAR",2,BB50="MALO",3,BB50="DETERIORO",4,BB50="",0)</f>
        <v>4</v>
      </c>
      <c r="CO50" s="14"/>
      <c r="CP50" s="58">
        <f t="shared" ref="CP50:CP81" si="3">_xlfn.IFS(BE50="BUENO",1,BE50="REGULAR",2,BE50="MALO",3,BE50="DETERIORO",4,BE50="",0)</f>
        <v>4</v>
      </c>
      <c r="CQ50" s="59"/>
      <c r="CR50" s="58">
        <f t="shared" ref="CR50:CR81" si="4">_xlfn.IFS(BH50="BUENO",1,BH50="REGULAR",2,BH50="MALO",3,BH50="DETERIORO",4,BH50="",0)</f>
        <v>4</v>
      </c>
      <c r="CS50" s="59"/>
      <c r="CT50" s="62">
        <f>IF(AND(CN50=0,CP50=0,CR50=0),0,SUMIFS(CN50:CR50,CN50:CR50,"&gt;0")/COUNTIF(CN50:CR50,"&gt;0"))</f>
        <v>4</v>
      </c>
      <c r="CU50" s="166" cm="1">
        <f t="array" ref="CU50">_xlfn.IFS(A50="B",CT50*$CU$47,A50="P",CT50*$CU$46,A50="PC",CT50*$CU$45,A50="C",CT50*$CU$44,A50="",0)</f>
        <v>0.8</v>
      </c>
      <c r="CV50" s="165" t="str">
        <f t="shared" ref="CV50:CV81" si="5">_xlfn.IFS(CT50=0,"-",CT50&lt;=1,"BUENO",CT50&lt;2.2,"REGULAR",CT50&lt;3.3,"MALO",CT50&gt;=3.3,"DETERIORO")</f>
        <v>DETERIORO</v>
      </c>
      <c r="CW50"/>
      <c r="CX50"/>
      <c r="CY50" s="167">
        <f>+CJ50+CU50</f>
        <v>4</v>
      </c>
      <c r="CZ50"/>
      <c r="DA50"/>
    </row>
    <row r="51" spans="1:105" ht="18" customHeight="1" x14ac:dyDescent="0.25">
      <c r="A51" s="164" t="str">
        <f t="shared" ref="A51:B81" si="6">IF(BI13="","",BI13)</f>
        <v>P</v>
      </c>
      <c r="B51" s="164">
        <f t="shared" si="6"/>
        <v>1</v>
      </c>
      <c r="C51" s="446">
        <v>30</v>
      </c>
      <c r="D51" s="446"/>
      <c r="E51" s="446">
        <v>16</v>
      </c>
      <c r="F51" s="446"/>
      <c r="G51" s="413"/>
      <c r="H51" s="413"/>
      <c r="I51" s="438">
        <f t="shared" ref="I51:I81" si="7">_xlfn.IFS(A51="B",C51*E51*G51,A51="C",C51*4*0.2,A51="P",C51*E51,A51="PC",C51*E51,A51="","")</f>
        <v>480</v>
      </c>
      <c r="J51" s="438"/>
      <c r="K51" s="413" t="s">
        <v>227</v>
      </c>
      <c r="L51" s="413"/>
      <c r="M51" s="425"/>
      <c r="N51" s="425"/>
      <c r="O51" s="425"/>
      <c r="P51" s="425"/>
      <c r="Q51" s="425"/>
      <c r="R51" s="443"/>
      <c r="S51" s="443"/>
      <c r="T51" s="413"/>
      <c r="U51" s="413"/>
      <c r="V51" s="413"/>
      <c r="W51" s="413"/>
      <c r="X51" s="443"/>
      <c r="Y51" s="443"/>
      <c r="Z51" s="425"/>
      <c r="AA51" s="425"/>
      <c r="AB51" s="425"/>
      <c r="AC51" s="425"/>
      <c r="AD51" s="443"/>
      <c r="AE51" s="443"/>
      <c r="AF51" s="425" t="s">
        <v>285</v>
      </c>
      <c r="AG51" s="425"/>
      <c r="AH51" s="425"/>
      <c r="AI51" s="425"/>
      <c r="AJ51" s="425"/>
      <c r="AK51" s="443" t="s">
        <v>226</v>
      </c>
      <c r="AL51" s="443"/>
      <c r="AM51" s="425"/>
      <c r="AN51" s="425"/>
      <c r="AO51" s="425"/>
      <c r="AP51" s="425"/>
      <c r="AQ51" s="425"/>
      <c r="AR51" s="443"/>
      <c r="AS51" s="443"/>
      <c r="AT51" s="443"/>
      <c r="AU51" s="443"/>
      <c r="AV51" s="443"/>
      <c r="AW51" s="444" t="str">
        <f t="shared" ref="AW51:AW81" si="8">_xlfn.IFS($CI51=0,"-",$CI51&lt;=1,"BUENO",$CI51&lt;2.2,"REGULAR",$CI51&lt;3.3,"MALO",$CI51&gt;=3.3,"DETERIORO")</f>
        <v>DETERIORO</v>
      </c>
      <c r="AX51" s="444"/>
      <c r="AY51" s="444"/>
      <c r="AZ51" s="444"/>
      <c r="BA51" s="168"/>
      <c r="BB51" s="443"/>
      <c r="BC51" s="443"/>
      <c r="BD51" s="443"/>
      <c r="BE51" s="443"/>
      <c r="BF51" s="443"/>
      <c r="BG51" s="443"/>
      <c r="BH51" s="443"/>
      <c r="BI51" s="443"/>
      <c r="BJ51" s="443"/>
      <c r="BK51" s="168"/>
      <c r="BL51" s="444" t="str">
        <f t="shared" si="1"/>
        <v>DETERIORO</v>
      </c>
      <c r="BM51" s="444"/>
      <c r="BN51" s="444"/>
      <c r="BO51" s="444"/>
      <c r="BP51" s="445" cm="1">
        <f t="array" ref="BP51">_xlfn.IFS(A51="B",_xlfn.IFS(BL51="BUENO",I51*73.74,BL51="REGULAR",I51*196.63,BL51="MALO",I51*368.68,BL51="DETERIORO",I51*540.73),A51="P",_xlfn.IFS(BL51="BUENO",I51*4.65,BL51="REGULAR",I51*12.41,BL51="MALO",I51*23.26,BL51="DETERIORO",I51*34.12),A51="PC",_xlfn.IFS(BL51="BUENO",I51*4.65,BL51="REGULAR",I51*12.41,BL51="MALO",I51*23.26,BL51="DETERIORO",I51*34.12),A51="C",_xlfn.IFS(BL51="BUENO",I51*73.74,BL51="REGULAR",I51*196.63,BL51="MALO",I51*368.68,BL51="DETERIORO",I51*540.73),A51="",0)</f>
        <v>16377.599999999999</v>
      </c>
      <c r="BQ51" s="445"/>
      <c r="BR51" s="445"/>
      <c r="BS51" s="445"/>
      <c r="BW51" s="58" cm="1">
        <f t="array" ref="BW51">_xlfn.IFS($R51="BUENO",1,$R51="REGULAR",2,$R51="MALO",3,$R51="DETERIORO",4,$R51="",0)</f>
        <v>0</v>
      </c>
      <c r="BX51" s="166" cm="1">
        <f t="array" ref="BX51">_xlfn.IFS(A51="B",BW51*$BW$47,A51="P",BW51*$BW$46,A51="PC",BW51*$BW$45,A51="C",BW51*$BW$44,A51="",0)</f>
        <v>0</v>
      </c>
      <c r="BY51" s="58" cm="1">
        <f t="array" ref="BY51">_xlfn.IFS($X51="BUENO",1,$X51="REGULAR",2,$X51="MALO",3,$X51="DETERIORO",4,$X51="",0)</f>
        <v>0</v>
      </c>
      <c r="BZ51" s="59" cm="1">
        <f t="array" ref="BZ51">_xlfn.IFS(A51="B",BY51*$BY$47,A51="P",BY51*$BY$46,A51="PC",BY51*$BY$45,A51="C",BY51*$BY$44,A51="",0)</f>
        <v>0</v>
      </c>
      <c r="CA51" s="58" cm="1">
        <f t="array" ref="CA51">_xlfn.IFS($AD51="BUENO",1,$AD51="REGULAR",2,$AD51="MALO",3,$AD51="DETERIORO",4,$AD51="",0)</f>
        <v>0</v>
      </c>
      <c r="CB51" s="59" cm="1">
        <f t="array" ref="CB51">_xlfn.IFS(A51="B",CA51*$CA$47,A51="P",CA51*$CA$46,A51="PC",CA51*$CA$45,A51="C",CA51*$CA$44,A51="",0)</f>
        <v>0</v>
      </c>
      <c r="CC51" s="58" cm="1">
        <f t="array" ref="CC51">_xlfn.IFS($AK51="BUENO",1,$AK51="REGULAR",2,$AK51="MALO",3,$AK51="DETERIORO",4,$AK51="",0)</f>
        <v>4</v>
      </c>
      <c r="CD51" s="59" cm="1">
        <f t="array" ref="CD51">_xlfn.IFS(A51="B",CC51*$CC$47,A51="P",CC51*$CC$46,A51="PC",CC51*$CC$45,A51="C",CC51*$CC$44,A51="",0)</f>
        <v>4</v>
      </c>
      <c r="CE51" s="58" cm="1">
        <f t="array" ref="CE51">_xlfn.IFS($AR51="BUENO",1,$AR51="REGULAR",2,$AR51="MALO",3,$AR51="DETERIORO",4,$AR51="",0)</f>
        <v>0</v>
      </c>
      <c r="CF51" s="59" cm="1">
        <f t="array" ref="CF51">_xlfn.IFS(A51="B",CE51*$CE$47,A51="P",CE51*$CE$46,A51="PC",CE51*$CE$45,A51="C",CE51*$CE$44,A51="",0)</f>
        <v>0</v>
      </c>
      <c r="CG51" s="58" cm="1">
        <f t="array" ref="CG51">_xlfn.IFS($AT51="BUENO",1,$AT51="REGULAR",2,$AT51="MALO",3,$AT51="DETERIORO",4,$AT51="",0)</f>
        <v>0</v>
      </c>
      <c r="CH51" s="59" cm="1">
        <f t="array" ref="CH51">_xlfn.IFS(A51="B",CG51*$CG$47,A51="P",CG51*$CG$46,A51="PC",CG51*$CG$45,A51="C",CG51*$CG$44,A51="",0)</f>
        <v>0</v>
      </c>
      <c r="CI51" s="167">
        <f t="shared" ref="CI51:CI81" si="9">+BX51+BZ51+CB51+CD51+CF51+CH51</f>
        <v>4</v>
      </c>
      <c r="CJ51" s="166" cm="1">
        <f t="array" ref="CJ51">_xlfn.IFS(A51="B",CI51*$CJ$47,A51="P",CI51*$CJ$46,A51="PC",CI51*$CJ$45,A51="C",CI51*$CJ$44,A51="",0)</f>
        <v>4</v>
      </c>
      <c r="CK51" s="58" t="str">
        <f t="shared" ref="CK51:CK81" si="10">_xlfn.IFS($CI51=0,"-",$CI51&lt;=1,"BUENO",$CI51&lt;2.2,"REGULAR",$CI51&lt;3.3,"MALO",$CI51&gt;=3.3,"DETERIORO")</f>
        <v>DETERIORO</v>
      </c>
      <c r="CN51" s="58">
        <f t="shared" si="2"/>
        <v>0</v>
      </c>
      <c r="CO51" s="14"/>
      <c r="CP51" s="58">
        <f t="shared" si="3"/>
        <v>0</v>
      </c>
      <c r="CQ51" s="59"/>
      <c r="CR51" s="58">
        <f t="shared" si="4"/>
        <v>0</v>
      </c>
      <c r="CS51" s="59"/>
      <c r="CT51" s="62">
        <f t="shared" ref="CT51:CT81" si="11">IF(AND(CN51=0,CP51=0,CR51=0),0,SUMIFS(CN51:CR51,CN51:CR51,"&gt;0")/COUNTIF(CN51:CR51,"&gt;0"))</f>
        <v>0</v>
      </c>
      <c r="CU51" s="166" cm="1">
        <f t="array" ref="CU51">_xlfn.IFS(A51="B",CT51*$CU$47,A51="P",CT51*$CU$46,A51="PC",CT51*$CU$45,A51="C",CT51*$CU$44,A51="",0)</f>
        <v>0</v>
      </c>
      <c r="CV51" s="165" t="str">
        <f t="shared" si="5"/>
        <v>-</v>
      </c>
      <c r="CY51" s="167">
        <f t="shared" ref="CY51:CY81" si="12">+CJ51+CU51</f>
        <v>4</v>
      </c>
    </row>
    <row r="52" spans="1:105" ht="18" customHeight="1" x14ac:dyDescent="0.25">
      <c r="A52" s="164" t="str">
        <f t="shared" si="6"/>
        <v>PC</v>
      </c>
      <c r="B52" s="164">
        <f t="shared" si="6"/>
        <v>1</v>
      </c>
      <c r="C52" s="446">
        <v>38</v>
      </c>
      <c r="D52" s="446"/>
      <c r="E52" s="446">
        <v>27</v>
      </c>
      <c r="F52" s="446"/>
      <c r="G52" s="413"/>
      <c r="H52" s="413"/>
      <c r="I52" s="438">
        <f t="shared" si="7"/>
        <v>1026</v>
      </c>
      <c r="J52" s="438"/>
      <c r="K52" s="413" t="s">
        <v>229</v>
      </c>
      <c r="L52" s="413"/>
      <c r="M52" s="425" t="s">
        <v>224</v>
      </c>
      <c r="N52" s="425"/>
      <c r="O52" s="425"/>
      <c r="P52" s="425"/>
      <c r="Q52" s="425"/>
      <c r="R52" s="443" t="s">
        <v>226</v>
      </c>
      <c r="S52" s="443"/>
      <c r="T52" s="413"/>
      <c r="U52" s="413"/>
      <c r="V52" s="413"/>
      <c r="W52" s="413"/>
      <c r="X52" s="443"/>
      <c r="Y52" s="443"/>
      <c r="Z52" s="425" t="s">
        <v>230</v>
      </c>
      <c r="AA52" s="425"/>
      <c r="AB52" s="425"/>
      <c r="AC52" s="425"/>
      <c r="AD52" s="443" t="s">
        <v>226</v>
      </c>
      <c r="AE52" s="443"/>
      <c r="AF52" s="425" t="s">
        <v>449</v>
      </c>
      <c r="AG52" s="425"/>
      <c r="AH52" s="425"/>
      <c r="AI52" s="425"/>
      <c r="AJ52" s="425"/>
      <c r="AK52" s="443" t="s">
        <v>226</v>
      </c>
      <c r="AL52" s="443"/>
      <c r="AM52" s="425"/>
      <c r="AN52" s="425"/>
      <c r="AO52" s="425"/>
      <c r="AP52" s="425"/>
      <c r="AQ52" s="425"/>
      <c r="AR52" s="443"/>
      <c r="AS52" s="443"/>
      <c r="AT52" s="443" t="s">
        <v>226</v>
      </c>
      <c r="AU52" s="443"/>
      <c r="AV52" s="443"/>
      <c r="AW52" s="444" t="str">
        <f t="shared" si="8"/>
        <v>DETERIORO</v>
      </c>
      <c r="AX52" s="444"/>
      <c r="AY52" s="444"/>
      <c r="AZ52" s="444"/>
      <c r="BA52" s="168"/>
      <c r="BB52" s="443"/>
      <c r="BC52" s="443"/>
      <c r="BD52" s="443"/>
      <c r="BE52" s="443"/>
      <c r="BF52" s="443"/>
      <c r="BG52" s="443"/>
      <c r="BH52" s="443" t="s">
        <v>226</v>
      </c>
      <c r="BI52" s="443"/>
      <c r="BJ52" s="443"/>
      <c r="BK52" s="168"/>
      <c r="BL52" s="444" t="str">
        <f t="shared" si="1"/>
        <v>DETERIORO</v>
      </c>
      <c r="BM52" s="444"/>
      <c r="BN52" s="444"/>
      <c r="BO52" s="444"/>
      <c r="BP52" s="445" cm="1">
        <f t="array" ref="BP52">_xlfn.IFS(A52="B",_xlfn.IFS(BL52="BUENO",I52*73.74,BL52="REGULAR",I52*196.63,BL52="MALO",I52*368.68,BL52="DETERIORO",I52*540.73),A52="P",_xlfn.IFS(BL52="BUENO",I52*4.65,BL52="REGULAR",I52*12.41,BL52="MALO",I52*23.26,BL52="DETERIORO",I52*34.12),A52="PC",_xlfn.IFS(BL52="BUENO",I52*4.65,BL52="REGULAR",I52*12.41,BL52="MALO",I52*23.26,BL52="DETERIORO",I52*34.12),A52="C",_xlfn.IFS(BL52="BUENO",I52*73.74,BL52="REGULAR",I52*196.63,BL52="MALO",I52*368.68,BL52="DETERIORO",I52*540.73),A52="",0)</f>
        <v>35007.119999999995</v>
      </c>
      <c r="BQ52" s="445"/>
      <c r="BR52" s="445"/>
      <c r="BS52" s="445"/>
      <c r="BW52" s="58" cm="1">
        <f t="array" ref="BW52">_xlfn.IFS($R52="BUENO",1,$R52="REGULAR",2,$R52="MALO",3,$R52="DETERIORO",4,$R52="",0)</f>
        <v>4</v>
      </c>
      <c r="BX52" s="166" cm="1">
        <f t="array" ref="BX52">_xlfn.IFS(A52="B",BW52*$BW$47,A52="P",BW52*$BW$46,A52="PC",BW52*$BW$45,A52="C",BW52*$BW$44,A52="",0)</f>
        <v>1</v>
      </c>
      <c r="BY52" s="58" cm="1">
        <f t="array" ref="BY52">_xlfn.IFS($X52="BUENO",1,$X52="REGULAR",2,$X52="MALO",3,$X52="DETERIORO",4,$X52="",0)</f>
        <v>0</v>
      </c>
      <c r="BZ52" s="59" cm="1">
        <f t="array" ref="BZ52">_xlfn.IFS(A52="B",BY52*$BY$47,A52="P",BY52*$BY$46,A52="PC",BY52*$BY$45,A52="C",BY52*$BY$44,A52="",0)</f>
        <v>0</v>
      </c>
      <c r="CA52" s="58" cm="1">
        <f t="array" ref="CA52">_xlfn.IFS($AD52="BUENO",1,$AD52="REGULAR",2,$AD52="MALO",3,$AD52="DETERIORO",4,$AD52="",0)</f>
        <v>4</v>
      </c>
      <c r="CB52" s="59" cm="1">
        <f t="array" ref="CB52">_xlfn.IFS(A52="B",CA52*$CA$47,A52="P",CA52*$CA$46,A52="PC",CA52*$CA$45,A52="C",CA52*$CA$44,A52="",0)</f>
        <v>1</v>
      </c>
      <c r="CC52" s="58" cm="1">
        <f t="array" ref="CC52">_xlfn.IFS($AK52="BUENO",1,$AK52="REGULAR",2,$AK52="MALO",3,$AK52="DETERIORO",4,$AK52="",0)</f>
        <v>4</v>
      </c>
      <c r="CD52" s="59" cm="1">
        <f t="array" ref="CD52">_xlfn.IFS(A52="B",CC52*$CC$47,A52="P",CC52*$CC$46,A52="PC",CC52*$CC$45,A52="C",CC52*$CC$44,A52="",0)</f>
        <v>1.6</v>
      </c>
      <c r="CE52" s="58" cm="1">
        <f t="array" ref="CE52">_xlfn.IFS($AR52="BUENO",1,$AR52="REGULAR",2,$AR52="MALO",3,$AR52="DETERIORO",4,$AR52="",0)</f>
        <v>0</v>
      </c>
      <c r="CF52" s="59" cm="1">
        <f t="array" ref="CF52">_xlfn.IFS(A52="B",CE52*$CE$47,A52="P",CE52*$CE$46,A52="PC",CE52*$CE$45,A52="C",CE52*$CE$44,A52="",0)</f>
        <v>0</v>
      </c>
      <c r="CG52" s="58" cm="1">
        <f t="array" ref="CG52">_xlfn.IFS($AT52="BUENO",1,$AT52="REGULAR",2,$AT52="MALO",3,$AT52="DETERIORO",4,$AT52="",0)</f>
        <v>4</v>
      </c>
      <c r="CH52" s="59" cm="1">
        <f t="array" ref="CH52">_xlfn.IFS(A52="B",CG52*$CG$47,A52="P",CG52*$CG$46,A52="PC",CG52*$CG$45,A52="C",CG52*$CG$44,A52="",0)</f>
        <v>0.4</v>
      </c>
      <c r="CI52" s="167">
        <f t="shared" si="9"/>
        <v>4</v>
      </c>
      <c r="CJ52" s="166" cm="1">
        <f t="array" ref="CJ52">_xlfn.IFS(A52="B",CI52*$CJ$47,A52="P",CI52*$CJ$46,A52="PC",CI52*$CJ$45,A52="C",CI52*$CJ$44,A52="",0)</f>
        <v>3.2</v>
      </c>
      <c r="CK52" s="58" t="str">
        <f t="shared" si="10"/>
        <v>DETERIORO</v>
      </c>
      <c r="CN52" s="58">
        <f t="shared" si="2"/>
        <v>0</v>
      </c>
      <c r="CO52" s="14"/>
      <c r="CP52" s="58">
        <f t="shared" si="3"/>
        <v>0</v>
      </c>
      <c r="CQ52" s="59"/>
      <c r="CR52" s="58">
        <f t="shared" si="4"/>
        <v>4</v>
      </c>
      <c r="CS52" s="59"/>
      <c r="CT52" s="62">
        <f t="shared" si="11"/>
        <v>4</v>
      </c>
      <c r="CU52" s="166" cm="1">
        <f t="array" ref="CU52">_xlfn.IFS(A52="B",CT52*$CU$47,A52="P",CT52*$CU$46,A52="PC",CT52*$CU$45,A52="C",CT52*$CU$44,A52="",0)</f>
        <v>0.8</v>
      </c>
      <c r="CV52" s="165" t="str">
        <f t="shared" si="5"/>
        <v>DETERIORO</v>
      </c>
      <c r="CY52" s="167">
        <f t="shared" si="12"/>
        <v>4</v>
      </c>
    </row>
    <row r="53" spans="1:105" ht="18" customHeight="1" x14ac:dyDescent="0.25">
      <c r="A53" s="164" t="str">
        <f t="shared" si="6"/>
        <v>C</v>
      </c>
      <c r="B53" s="164">
        <f t="shared" si="6"/>
        <v>1</v>
      </c>
      <c r="C53" s="446">
        <v>8</v>
      </c>
      <c r="D53" s="446"/>
      <c r="E53" s="446"/>
      <c r="F53" s="446"/>
      <c r="G53" s="413"/>
      <c r="H53" s="413"/>
      <c r="I53" s="438">
        <f t="shared" si="7"/>
        <v>6.4</v>
      </c>
      <c r="J53" s="438"/>
      <c r="K53" s="413" t="s">
        <v>231</v>
      </c>
      <c r="L53" s="413"/>
      <c r="M53" s="425" t="s">
        <v>224</v>
      </c>
      <c r="N53" s="425"/>
      <c r="O53" s="425"/>
      <c r="P53" s="425"/>
      <c r="Q53" s="425"/>
      <c r="R53" s="443" t="s">
        <v>226</v>
      </c>
      <c r="S53" s="443"/>
      <c r="T53" s="413" t="s">
        <v>232</v>
      </c>
      <c r="U53" s="413"/>
      <c r="V53" s="413"/>
      <c r="W53" s="413"/>
      <c r="X53" s="443" t="s">
        <v>226</v>
      </c>
      <c r="Y53" s="443"/>
      <c r="Z53" s="425"/>
      <c r="AA53" s="425"/>
      <c r="AB53" s="425"/>
      <c r="AC53" s="425"/>
      <c r="AD53" s="443"/>
      <c r="AE53" s="443"/>
      <c r="AF53" s="425"/>
      <c r="AG53" s="425"/>
      <c r="AH53" s="425"/>
      <c r="AI53" s="425"/>
      <c r="AJ53" s="425"/>
      <c r="AK53" s="443"/>
      <c r="AL53" s="443"/>
      <c r="AM53" s="425"/>
      <c r="AN53" s="425"/>
      <c r="AO53" s="425"/>
      <c r="AP53" s="425"/>
      <c r="AQ53" s="425"/>
      <c r="AR53" s="443"/>
      <c r="AS53" s="443"/>
      <c r="AT53" s="443"/>
      <c r="AU53" s="443"/>
      <c r="AV53" s="443"/>
      <c r="AW53" s="444" t="str">
        <f t="shared" si="8"/>
        <v>DETERIORO</v>
      </c>
      <c r="AX53" s="444"/>
      <c r="AY53" s="444"/>
      <c r="AZ53" s="444"/>
      <c r="BA53" s="168"/>
      <c r="BB53" s="443"/>
      <c r="BC53" s="443"/>
      <c r="BD53" s="443"/>
      <c r="BE53" s="443"/>
      <c r="BF53" s="443"/>
      <c r="BG53" s="443"/>
      <c r="BH53" s="443"/>
      <c r="BI53" s="443"/>
      <c r="BJ53" s="443"/>
      <c r="BK53" s="168"/>
      <c r="BL53" s="444" t="str">
        <f t="shared" si="1"/>
        <v>DETERIORO</v>
      </c>
      <c r="BM53" s="444"/>
      <c r="BN53" s="444"/>
      <c r="BO53" s="444"/>
      <c r="BP53" s="445" cm="1">
        <f t="array" ref="BP53">_xlfn.IFS(A53="B",_xlfn.IFS(BL53="BUENO",I53*73.74,BL53="REGULAR",I53*196.63,BL53="MALO",I53*368.68,BL53="DETERIORO",I53*540.73),A53="P",_xlfn.IFS(BL53="BUENO",I53*4.65,BL53="REGULAR",I53*12.41,BL53="MALO",I53*23.26,BL53="DETERIORO",I53*34.12),A53="PC",_xlfn.IFS(BL53="BUENO",I53*4.65,BL53="REGULAR",I53*12.41,BL53="MALO",I53*23.26,BL53="DETERIORO",I53*34.12),A53="C",_xlfn.IFS(BL53="BUENO",I53*73.74,BL53="REGULAR",I53*196.63,BL53="MALO",I53*368.68,BL53="DETERIORO",I53*540.73),A53="",0)</f>
        <v>3460.6720000000005</v>
      </c>
      <c r="BQ53" s="445"/>
      <c r="BR53" s="445"/>
      <c r="BS53" s="445"/>
      <c r="BW53" s="58" cm="1">
        <f t="array" ref="BW53">_xlfn.IFS($R53="BUENO",1,$R53="REGULAR",2,$R53="MALO",3,$R53="DETERIORO",4,$R53="",0)</f>
        <v>4</v>
      </c>
      <c r="BX53" s="166" cm="1">
        <f t="array" ref="BX53">_xlfn.IFS(A53="B",BW53*$BW$47,A53="P",BW53*$BW$46,A53="PC",BW53*$BW$45,A53="C",BW53*$BW$44,A53="",0)</f>
        <v>2.8</v>
      </c>
      <c r="BY53" s="58" cm="1">
        <f t="array" ref="BY53">_xlfn.IFS($X53="BUENO",1,$X53="REGULAR",2,$X53="MALO",3,$X53="DETERIORO",4,$X53="",0)</f>
        <v>4</v>
      </c>
      <c r="BZ53" s="59" cm="1">
        <f t="array" ref="BZ53">_xlfn.IFS(A53="B",BY53*$BY$47,A53="P",BY53*$BY$46,A53="PC",BY53*$BY$45,A53="C",BY53*$BY$44,A53="",0)</f>
        <v>1.2</v>
      </c>
      <c r="CA53" s="58" cm="1">
        <f t="array" ref="CA53">_xlfn.IFS($AD53="BUENO",1,$AD53="REGULAR",2,$AD53="MALO",3,$AD53="DETERIORO",4,$AD53="",0)</f>
        <v>0</v>
      </c>
      <c r="CB53" s="59" cm="1">
        <f t="array" ref="CB53">_xlfn.IFS(A53="B",CA53*$CA$47,A53="P",CA53*$CA$46,A53="PC",CA53*$CA$45,A53="C",CA53*$CA$44,A53="",0)</f>
        <v>0</v>
      </c>
      <c r="CC53" s="58" cm="1">
        <f t="array" ref="CC53">_xlfn.IFS($AK53="BUENO",1,$AK53="REGULAR",2,$AK53="MALO",3,$AK53="DETERIORO",4,$AK53="",0)</f>
        <v>0</v>
      </c>
      <c r="CD53" s="59" cm="1">
        <f t="array" ref="CD53">_xlfn.IFS(A53="B",CC53*$CC$47,A53="P",CC53*$CC$46,A53="PC",CC53*$CC$45,A53="C",CC53*$CC$44,A53="",0)</f>
        <v>0</v>
      </c>
      <c r="CE53" s="58" cm="1">
        <f t="array" ref="CE53">_xlfn.IFS($AR53="BUENO",1,$AR53="REGULAR",2,$AR53="MALO",3,$AR53="DETERIORO",4,$AR53="",0)</f>
        <v>0</v>
      </c>
      <c r="CF53" s="59" cm="1">
        <f t="array" ref="CF53">_xlfn.IFS(A53="B",CE53*$CE$47,A53="P",CE53*$CE$46,A53="PC",CE53*$CE$45,A53="C",CE53*$CE$44,A53="",0)</f>
        <v>0</v>
      </c>
      <c r="CG53" s="58" cm="1">
        <f t="array" ref="CG53">_xlfn.IFS($AT53="BUENO",1,$AT53="REGULAR",2,$AT53="MALO",3,$AT53="DETERIORO",4,$AT53="",0)</f>
        <v>0</v>
      </c>
      <c r="CH53" s="59" cm="1">
        <f t="array" ref="CH53">_xlfn.IFS(A53="B",CG53*$CG$47,A53="P",CG53*$CG$46,A53="PC",CG53*$CG$45,A53="C",CG53*$CG$44,A53="",0)</f>
        <v>0</v>
      </c>
      <c r="CI53" s="167">
        <f t="shared" si="9"/>
        <v>4</v>
      </c>
      <c r="CJ53" s="166" cm="1">
        <f t="array" ref="CJ53">_xlfn.IFS(A53="B",CI53*$CJ$47,A53="P",CI53*$CJ$46,A53="PC",CI53*$CJ$45,A53="C",CI53*$CJ$44,A53="",0)</f>
        <v>4</v>
      </c>
      <c r="CK53" s="58" t="str">
        <f t="shared" si="10"/>
        <v>DETERIORO</v>
      </c>
      <c r="CN53" s="58">
        <f t="shared" si="2"/>
        <v>0</v>
      </c>
      <c r="CO53" s="14"/>
      <c r="CP53" s="58">
        <f t="shared" si="3"/>
        <v>0</v>
      </c>
      <c r="CQ53" s="59"/>
      <c r="CR53" s="58">
        <f t="shared" si="4"/>
        <v>0</v>
      </c>
      <c r="CS53" s="59"/>
      <c r="CT53" s="62">
        <f t="shared" si="11"/>
        <v>0</v>
      </c>
      <c r="CU53" s="166" cm="1">
        <f t="array" ref="CU53">_xlfn.IFS(A53="B",CT53*$CU$47,A53="P",CT53*$CU$46,A53="PC",CT53*$CU$45,A53="C",CT53*$CU$44,A53="",0)</f>
        <v>0</v>
      </c>
      <c r="CV53" s="165" t="str">
        <f t="shared" si="5"/>
        <v>-</v>
      </c>
      <c r="CY53" s="167">
        <f t="shared" si="12"/>
        <v>4</v>
      </c>
    </row>
    <row r="54" spans="1:105" ht="18" customHeight="1" x14ac:dyDescent="0.25">
      <c r="A54" s="164" t="str">
        <f t="shared" si="6"/>
        <v>B</v>
      </c>
      <c r="B54" s="164">
        <f t="shared" si="6"/>
        <v>2</v>
      </c>
      <c r="C54" s="446">
        <v>7</v>
      </c>
      <c r="D54" s="446"/>
      <c r="E54" s="446">
        <v>9</v>
      </c>
      <c r="F54" s="446"/>
      <c r="G54" s="413">
        <v>1</v>
      </c>
      <c r="H54" s="413"/>
      <c r="I54" s="438">
        <f t="shared" si="7"/>
        <v>63</v>
      </c>
      <c r="J54" s="438"/>
      <c r="K54" s="413" t="s">
        <v>231</v>
      </c>
      <c r="L54" s="413"/>
      <c r="M54" s="425" t="s">
        <v>224</v>
      </c>
      <c r="N54" s="425"/>
      <c r="O54" s="425"/>
      <c r="P54" s="425"/>
      <c r="Q54" s="425"/>
      <c r="R54" s="443" t="s">
        <v>226</v>
      </c>
      <c r="S54" s="443"/>
      <c r="T54" s="413" t="s">
        <v>296</v>
      </c>
      <c r="U54" s="413"/>
      <c r="V54" s="413"/>
      <c r="W54" s="413"/>
      <c r="X54" s="443" t="s">
        <v>226</v>
      </c>
      <c r="Y54" s="443"/>
      <c r="Z54" s="425" t="s">
        <v>297</v>
      </c>
      <c r="AA54" s="425"/>
      <c r="AB54" s="425"/>
      <c r="AC54" s="425"/>
      <c r="AD54" s="443" t="s">
        <v>226</v>
      </c>
      <c r="AE54" s="443"/>
      <c r="AF54" s="425" t="s">
        <v>449</v>
      </c>
      <c r="AG54" s="425"/>
      <c r="AH54" s="425"/>
      <c r="AI54" s="425"/>
      <c r="AJ54" s="425"/>
      <c r="AK54" s="443" t="s">
        <v>226</v>
      </c>
      <c r="AL54" s="443"/>
      <c r="AM54" s="425" t="s">
        <v>450</v>
      </c>
      <c r="AN54" s="425"/>
      <c r="AO54" s="425"/>
      <c r="AP54" s="425"/>
      <c r="AQ54" s="425"/>
      <c r="AR54" s="443" t="s">
        <v>226</v>
      </c>
      <c r="AS54" s="443"/>
      <c r="AT54" s="443" t="s">
        <v>226</v>
      </c>
      <c r="AU54" s="443"/>
      <c r="AV54" s="443"/>
      <c r="AW54" s="444" t="str">
        <f t="shared" si="8"/>
        <v>DETERIORO</v>
      </c>
      <c r="AX54" s="444"/>
      <c r="AY54" s="444"/>
      <c r="AZ54" s="444"/>
      <c r="BA54" s="168"/>
      <c r="BB54" s="443" t="s">
        <v>226</v>
      </c>
      <c r="BC54" s="443"/>
      <c r="BD54" s="443"/>
      <c r="BE54" s="443" t="s">
        <v>226</v>
      </c>
      <c r="BF54" s="443"/>
      <c r="BG54" s="443"/>
      <c r="BH54" s="443" t="s">
        <v>226</v>
      </c>
      <c r="BI54" s="443"/>
      <c r="BJ54" s="443"/>
      <c r="BK54" s="168"/>
      <c r="BL54" s="444" t="str">
        <f t="shared" si="1"/>
        <v>DETERIORO</v>
      </c>
      <c r="BM54" s="444"/>
      <c r="BN54" s="444"/>
      <c r="BO54" s="444"/>
      <c r="BP54" s="445" cm="1">
        <f t="array" ref="BP54">_xlfn.IFS(A54="B",_xlfn.IFS(BL54="BUENO",I54*73.74,BL54="REGULAR",I54*196.63,BL54="MALO",I54*368.68,BL54="DETERIORO",I54*540.73),A54="P",_xlfn.IFS(BL54="BUENO",I54*4.65,BL54="REGULAR",I54*12.41,BL54="MALO",I54*23.26,BL54="DETERIORO",I54*34.12),A54="PC",_xlfn.IFS(BL54="BUENO",I54*4.65,BL54="REGULAR",I54*12.41,BL54="MALO",I54*23.26,BL54="DETERIORO",I54*34.12),A54="C",_xlfn.IFS(BL54="BUENO",I54*73.74,BL54="REGULAR",I54*196.63,BL54="MALO",I54*368.68,BL54="DETERIORO",I54*540.73),A54="",0)</f>
        <v>34065.99</v>
      </c>
      <c r="BQ54" s="445"/>
      <c r="BR54" s="445"/>
      <c r="BS54" s="445"/>
      <c r="BW54" s="58" cm="1">
        <f t="array" ref="BW54">_xlfn.IFS($R54="BUENO",1,$R54="REGULAR",2,$R54="MALO",3,$R54="DETERIORO",4,$R54="",0)</f>
        <v>4</v>
      </c>
      <c r="BX54" s="166" cm="1">
        <f t="array" ref="BX54">_xlfn.IFS(A54="B",BW54*$BW$47,A54="P",BW54*$BW$46,A54="PC",BW54*$BW$45,A54="C",BW54*$BW$44,A54="",0)</f>
        <v>2.4</v>
      </c>
      <c r="BY54" s="58" cm="1">
        <f t="array" ref="BY54">_xlfn.IFS($X54="BUENO",1,$X54="REGULAR",2,$X54="MALO",3,$X54="DETERIORO",4,$X54="",0)</f>
        <v>4</v>
      </c>
      <c r="BZ54" s="59" cm="1">
        <f t="array" ref="BZ54">_xlfn.IFS(A54="B",BY54*$BY$47,A54="P",BY54*$BY$46,A54="PC",BY54*$BY$45,A54="C",BY54*$BY$44,A54="",0)</f>
        <v>0.4</v>
      </c>
      <c r="CA54" s="58" cm="1">
        <f t="array" ref="CA54">_xlfn.IFS($AD54="BUENO",1,$AD54="REGULAR",2,$AD54="MALO",3,$AD54="DETERIORO",4,$AD54="",0)</f>
        <v>4</v>
      </c>
      <c r="CB54" s="59" cm="1">
        <f t="array" ref="CB54">_xlfn.IFS(A54="B",CA54*$CA$47,A54="P",CA54*$CA$46,A54="PC",CA54*$CA$45,A54="C",CA54*$CA$44,A54="",0)</f>
        <v>0.6</v>
      </c>
      <c r="CC54" s="58" cm="1">
        <f t="array" ref="CC54">_xlfn.IFS($AK54="BUENO",1,$AK54="REGULAR",2,$AK54="MALO",3,$AK54="DETERIORO",4,$AK54="",0)</f>
        <v>4</v>
      </c>
      <c r="CD54" s="59" cm="1">
        <f t="array" ref="CD54">_xlfn.IFS(A54="B",CC54*$CC$47,A54="P",CC54*$CC$46,A54="PC",CC54*$CC$45,A54="C",CC54*$CC$44,A54="",0)</f>
        <v>0.32</v>
      </c>
      <c r="CE54" s="58" cm="1">
        <f t="array" ref="CE54">_xlfn.IFS($AR54="BUENO",1,$AR54="REGULAR",2,$AR54="MALO",3,$AR54="DETERIORO",4,$AR54="",0)</f>
        <v>4</v>
      </c>
      <c r="CF54" s="59" cm="1">
        <f t="array" ref="CF54">_xlfn.IFS(A54="B",CE54*$CE$47,A54="P",CE54*$CE$46,A54="PC",CE54*$CE$45,A54="C",CE54*$CE$44,A54="",0)</f>
        <v>0.16</v>
      </c>
      <c r="CG54" s="58" cm="1">
        <f t="array" ref="CG54">_xlfn.IFS($AT54="BUENO",1,$AT54="REGULAR",2,$AT54="MALO",3,$AT54="DETERIORO",4,$AT54="",0)</f>
        <v>4</v>
      </c>
      <c r="CH54" s="59" cm="1">
        <f t="array" ref="CH54">_xlfn.IFS(A54="B",CG54*$CG$47,A54="P",CG54*$CG$46,A54="PC",CG54*$CG$45,A54="C",CG54*$CG$44,A54="",0)</f>
        <v>0.12</v>
      </c>
      <c r="CI54" s="167">
        <f t="shared" si="9"/>
        <v>4</v>
      </c>
      <c r="CJ54" s="166" cm="1">
        <f t="array" ref="CJ54">_xlfn.IFS(A54="B",CI54*$CJ$47,A54="P",CI54*$CJ$46,A54="PC",CI54*$CJ$45,A54="C",CI54*$CJ$44,A54="",0)</f>
        <v>3.2</v>
      </c>
      <c r="CK54" s="58" t="str">
        <f t="shared" si="10"/>
        <v>DETERIORO</v>
      </c>
      <c r="CN54" s="58">
        <f t="shared" si="2"/>
        <v>4</v>
      </c>
      <c r="CO54" s="14"/>
      <c r="CP54" s="58">
        <f t="shared" si="3"/>
        <v>4</v>
      </c>
      <c r="CQ54" s="59"/>
      <c r="CR54" s="58">
        <f t="shared" si="4"/>
        <v>4</v>
      </c>
      <c r="CS54" s="59"/>
      <c r="CT54" s="62">
        <f t="shared" si="11"/>
        <v>4</v>
      </c>
      <c r="CU54" s="166" cm="1">
        <f t="array" ref="CU54">_xlfn.IFS(A54="B",CT54*$CU$47,A54="P",CT54*$CU$46,A54="PC",CT54*$CU$45,A54="C",CT54*$CU$44,A54="",0)</f>
        <v>0.8</v>
      </c>
      <c r="CV54" s="165" t="str">
        <f t="shared" si="5"/>
        <v>DETERIORO</v>
      </c>
      <c r="CY54" s="167">
        <f t="shared" si="12"/>
        <v>4</v>
      </c>
    </row>
    <row r="55" spans="1:105" ht="18" customHeight="1" x14ac:dyDescent="0.25">
      <c r="A55" s="164" t="str">
        <f t="shared" si="6"/>
        <v>P</v>
      </c>
      <c r="B55" s="164">
        <f t="shared" si="6"/>
        <v>2</v>
      </c>
      <c r="C55" s="446">
        <v>20</v>
      </c>
      <c r="D55" s="446"/>
      <c r="E55" s="446">
        <v>11</v>
      </c>
      <c r="F55" s="446"/>
      <c r="G55" s="413"/>
      <c r="H55" s="413"/>
      <c r="I55" s="438">
        <f t="shared" si="7"/>
        <v>220</v>
      </c>
      <c r="J55" s="438"/>
      <c r="K55" s="413" t="s">
        <v>227</v>
      </c>
      <c r="L55" s="413"/>
      <c r="M55" s="425"/>
      <c r="N55" s="425"/>
      <c r="O55" s="425"/>
      <c r="P55" s="425"/>
      <c r="Q55" s="425"/>
      <c r="R55" s="443"/>
      <c r="S55" s="443"/>
      <c r="T55" s="413"/>
      <c r="U55" s="413"/>
      <c r="V55" s="413"/>
      <c r="W55" s="413"/>
      <c r="X55" s="443"/>
      <c r="Y55" s="443"/>
      <c r="Z55" s="425"/>
      <c r="AA55" s="425"/>
      <c r="AB55" s="425"/>
      <c r="AC55" s="425"/>
      <c r="AD55" s="443"/>
      <c r="AE55" s="443"/>
      <c r="AF55" s="425" t="s">
        <v>298</v>
      </c>
      <c r="AG55" s="425"/>
      <c r="AH55" s="425"/>
      <c r="AI55" s="425"/>
      <c r="AJ55" s="425"/>
      <c r="AK55" s="443" t="s">
        <v>226</v>
      </c>
      <c r="AL55" s="443"/>
      <c r="AM55" s="425"/>
      <c r="AN55" s="425"/>
      <c r="AO55" s="425"/>
      <c r="AP55" s="425"/>
      <c r="AQ55" s="425"/>
      <c r="AR55" s="443"/>
      <c r="AS55" s="443"/>
      <c r="AT55" s="443"/>
      <c r="AU55" s="443"/>
      <c r="AV55" s="443"/>
      <c r="AW55" s="444" t="str">
        <f t="shared" si="8"/>
        <v>DETERIORO</v>
      </c>
      <c r="AX55" s="444"/>
      <c r="AY55" s="444"/>
      <c r="AZ55" s="444"/>
      <c r="BA55" s="168"/>
      <c r="BB55" s="443"/>
      <c r="BC55" s="443"/>
      <c r="BD55" s="443"/>
      <c r="BE55" s="443"/>
      <c r="BF55" s="443"/>
      <c r="BG55" s="443"/>
      <c r="BH55" s="443"/>
      <c r="BI55" s="443"/>
      <c r="BJ55" s="443"/>
      <c r="BK55" s="168"/>
      <c r="BL55" s="444" t="str">
        <f t="shared" si="1"/>
        <v>DETERIORO</v>
      </c>
      <c r="BM55" s="444"/>
      <c r="BN55" s="444"/>
      <c r="BO55" s="444"/>
      <c r="BP55" s="445" cm="1">
        <f t="array" ref="BP55">_xlfn.IFS(A55="B",_xlfn.IFS(BL55="BUENO",I55*73.74,BL55="REGULAR",I55*196.63,BL55="MALO",I55*368.68,BL55="DETERIORO",I55*540.73),A55="P",_xlfn.IFS(BL55="BUENO",I55*4.65,BL55="REGULAR",I55*12.41,BL55="MALO",I55*23.26,BL55="DETERIORO",I55*34.12),A55="PC",_xlfn.IFS(BL55="BUENO",I55*4.65,BL55="REGULAR",I55*12.41,BL55="MALO",I55*23.26,BL55="DETERIORO",I55*34.12),A55="C",_xlfn.IFS(BL55="BUENO",I55*73.74,BL55="REGULAR",I55*196.63,BL55="MALO",I55*368.68,BL55="DETERIORO",I55*540.73),A55="",0)</f>
        <v>7506.4</v>
      </c>
      <c r="BQ55" s="445"/>
      <c r="BR55" s="445"/>
      <c r="BS55" s="445"/>
      <c r="BW55" s="58" cm="1">
        <f t="array" ref="BW55">_xlfn.IFS($R55="BUENO",1,$R55="REGULAR",2,$R55="MALO",3,$R55="DETERIORO",4,$R55="",0)</f>
        <v>0</v>
      </c>
      <c r="BX55" s="166" cm="1">
        <f t="array" ref="BX55">_xlfn.IFS(A55="B",BW55*$BW$47,A55="P",BW55*$BW$46,A55="PC",BW55*$BW$45,A55="C",BW55*$BW$44,A55="",0)</f>
        <v>0</v>
      </c>
      <c r="BY55" s="58" cm="1">
        <f t="array" ref="BY55">_xlfn.IFS($X55="BUENO",1,$X55="REGULAR",2,$X55="MALO",3,$X55="DETERIORO",4,$X55="",0)</f>
        <v>0</v>
      </c>
      <c r="BZ55" s="59" cm="1">
        <f t="array" ref="BZ55">_xlfn.IFS(A55="B",BY55*$BY$47,A55="P",BY55*$BY$46,A55="PC",BY55*$BY$45,A55="C",BY55*$BY$44,A55="",0)</f>
        <v>0</v>
      </c>
      <c r="CA55" s="58" cm="1">
        <f t="array" ref="CA55">_xlfn.IFS($AD55="BUENO",1,$AD55="REGULAR",2,$AD55="MALO",3,$AD55="DETERIORO",4,$AD55="",0)</f>
        <v>0</v>
      </c>
      <c r="CB55" s="59" cm="1">
        <f t="array" ref="CB55">_xlfn.IFS(A55="B",CA55*$CA$47,A55="P",CA55*$CA$46,A55="PC",CA55*$CA$45,A55="C",CA55*$CA$44,A55="",0)</f>
        <v>0</v>
      </c>
      <c r="CC55" s="58" cm="1">
        <f t="array" ref="CC55">_xlfn.IFS($AK55="BUENO",1,$AK55="REGULAR",2,$AK55="MALO",3,$AK55="DETERIORO",4,$AK55="",0)</f>
        <v>4</v>
      </c>
      <c r="CD55" s="59" cm="1">
        <f t="array" ref="CD55">_xlfn.IFS(A55="B",CC55*$CC$47,A55="P",CC55*$CC$46,A55="PC",CC55*$CC$45,A55="C",CC55*$CC$44,A55="",0)</f>
        <v>4</v>
      </c>
      <c r="CE55" s="58" cm="1">
        <f t="array" ref="CE55">_xlfn.IFS($AR55="BUENO",1,$AR55="REGULAR",2,$AR55="MALO",3,$AR55="DETERIORO",4,$AR55="",0)</f>
        <v>0</v>
      </c>
      <c r="CF55" s="59" cm="1">
        <f t="array" ref="CF55">_xlfn.IFS(A55="B",CE55*$CE$47,A55="P",CE55*$CE$46,A55="PC",CE55*$CE$45,A55="C",CE55*$CE$44,A55="",0)</f>
        <v>0</v>
      </c>
      <c r="CG55" s="58" cm="1">
        <f t="array" ref="CG55">_xlfn.IFS($AT55="BUENO",1,$AT55="REGULAR",2,$AT55="MALO",3,$AT55="DETERIORO",4,$AT55="",0)</f>
        <v>0</v>
      </c>
      <c r="CH55" s="59" cm="1">
        <f t="array" ref="CH55">_xlfn.IFS(A55="B",CG55*$CG$47,A55="P",CG55*$CG$46,A55="PC",CG55*$CG$45,A55="C",CG55*$CG$44,A55="",0)</f>
        <v>0</v>
      </c>
      <c r="CI55" s="167">
        <f t="shared" si="9"/>
        <v>4</v>
      </c>
      <c r="CJ55" s="166" cm="1">
        <f t="array" ref="CJ55">_xlfn.IFS(A55="B",CI55*$CJ$47,A55="P",CI55*$CJ$46,A55="PC",CI55*$CJ$45,A55="C",CI55*$CJ$44,A55="",0)</f>
        <v>4</v>
      </c>
      <c r="CK55" s="58" t="str">
        <f t="shared" si="10"/>
        <v>DETERIORO</v>
      </c>
      <c r="CN55" s="58">
        <f t="shared" si="2"/>
        <v>0</v>
      </c>
      <c r="CO55" s="14"/>
      <c r="CP55" s="58">
        <f t="shared" si="3"/>
        <v>0</v>
      </c>
      <c r="CQ55" s="59"/>
      <c r="CR55" s="58">
        <f t="shared" si="4"/>
        <v>0</v>
      </c>
      <c r="CS55" s="59"/>
      <c r="CT55" s="62">
        <f t="shared" si="11"/>
        <v>0</v>
      </c>
      <c r="CU55" s="166" cm="1">
        <f t="array" ref="CU55">_xlfn.IFS(A55="B",CT55*$CU$47,A55="P",CT55*$CU$46,A55="PC",CT55*$CU$45,A55="C",CT55*$CU$44,A55="",0)</f>
        <v>0</v>
      </c>
      <c r="CV55" s="165" t="str">
        <f t="shared" si="5"/>
        <v>-</v>
      </c>
      <c r="CY55" s="167">
        <f t="shared" si="12"/>
        <v>4</v>
      </c>
    </row>
    <row r="56" spans="1:105" ht="18" customHeight="1" x14ac:dyDescent="0.25">
      <c r="A56" s="164" t="str">
        <f t="shared" si="6"/>
        <v/>
      </c>
      <c r="B56" s="164" t="str">
        <f t="shared" si="6"/>
        <v/>
      </c>
      <c r="C56" s="446"/>
      <c r="D56" s="446"/>
      <c r="E56" s="446"/>
      <c r="F56" s="446"/>
      <c r="G56" s="413"/>
      <c r="H56" s="413"/>
      <c r="I56" s="438" t="str">
        <f t="shared" si="7"/>
        <v/>
      </c>
      <c r="J56" s="438"/>
      <c r="K56" s="413"/>
      <c r="L56" s="413"/>
      <c r="M56" s="425"/>
      <c r="N56" s="425"/>
      <c r="O56" s="425"/>
      <c r="P56" s="425"/>
      <c r="Q56" s="425"/>
      <c r="R56" s="443"/>
      <c r="S56" s="443"/>
      <c r="T56" s="413"/>
      <c r="U56" s="413"/>
      <c r="V56" s="413"/>
      <c r="W56" s="413"/>
      <c r="X56" s="443"/>
      <c r="Y56" s="443"/>
      <c r="Z56" s="425"/>
      <c r="AA56" s="425"/>
      <c r="AB56" s="425"/>
      <c r="AC56" s="425"/>
      <c r="AD56" s="443"/>
      <c r="AE56" s="443"/>
      <c r="AF56" s="425"/>
      <c r="AG56" s="425"/>
      <c r="AH56" s="425"/>
      <c r="AI56" s="425"/>
      <c r="AJ56" s="425"/>
      <c r="AK56" s="443"/>
      <c r="AL56" s="443"/>
      <c r="AM56" s="425"/>
      <c r="AN56" s="425"/>
      <c r="AO56" s="425"/>
      <c r="AP56" s="425"/>
      <c r="AQ56" s="425"/>
      <c r="AR56" s="443"/>
      <c r="AS56" s="443"/>
      <c r="AT56" s="443"/>
      <c r="AU56" s="443"/>
      <c r="AV56" s="443"/>
      <c r="AW56" s="444" t="str">
        <f t="shared" si="8"/>
        <v>-</v>
      </c>
      <c r="AX56" s="444"/>
      <c r="AY56" s="444"/>
      <c r="AZ56" s="444"/>
      <c r="BA56" s="168"/>
      <c r="BB56" s="443"/>
      <c r="BC56" s="443"/>
      <c r="BD56" s="443"/>
      <c r="BE56" s="443"/>
      <c r="BF56" s="443"/>
      <c r="BG56" s="443"/>
      <c r="BH56" s="443"/>
      <c r="BI56" s="443"/>
      <c r="BJ56" s="443"/>
      <c r="BK56" s="168"/>
      <c r="BL56" s="444" t="str">
        <f t="shared" si="1"/>
        <v>-</v>
      </c>
      <c r="BM56" s="444"/>
      <c r="BN56" s="444"/>
      <c r="BO56" s="444"/>
      <c r="BP56" s="445" cm="1">
        <f t="array" ref="BP56">_xlfn.IFS(A56="B",_xlfn.IFS(BL56="BUENO",I56*73.74,BL56="REGULAR",I56*196.63,BL56="MALO",I56*368.68,BL56="DETERIORO",I56*540.73),A56="P",_xlfn.IFS(BL56="BUENO",I56*4.65,BL56="REGULAR",I56*12.41,BL56="MALO",I56*23.26,BL56="DETERIORO",I56*34.12),A56="PC",_xlfn.IFS(BL56="BUENO",I56*4.65,BL56="REGULAR",I56*12.41,BL56="MALO",I56*23.26,BL56="DETERIORO",I56*34.12),A56="C",_xlfn.IFS(BL56="BUENO",I56*4.65,BL56="REGULAR",I56*12.41,BL56="MALO",I56*23.26,BL56="DETERIORO",I56*34.12),A56="",0)</f>
        <v>0</v>
      </c>
      <c r="BQ56" s="445"/>
      <c r="BR56" s="445"/>
      <c r="BS56" s="445"/>
      <c r="BW56" s="58" cm="1">
        <f t="array" ref="BW56">_xlfn.IFS($R56="BUENO",1,$R56="REGULAR",2,$R56="MALO",3,$R56="DETERIORO",4,$R56="",0)</f>
        <v>0</v>
      </c>
      <c r="BX56" s="166" cm="1">
        <f t="array" ref="BX56">_xlfn.IFS(A56="B",BW56*$BW$47,A56="P",BW56*$BW$46,A56="PC",BW56*$BW$45,A56="C",BW56*$BW$44,A56="",0)</f>
        <v>0</v>
      </c>
      <c r="BY56" s="58" cm="1">
        <f t="array" ref="BY56">_xlfn.IFS($X56="BUENO",1,$X56="REGULAR",2,$X56="MALO",3,$X56="DETERIORO",4,$X56="",0)</f>
        <v>0</v>
      </c>
      <c r="BZ56" s="59" cm="1">
        <f t="array" ref="BZ56">_xlfn.IFS(A56="B",BY56*$BY$47,A56="P",BY56*$BY$46,A56="PC",BY56*$BY$45,A56="C",BY56*$BY$44,A56="",0)</f>
        <v>0</v>
      </c>
      <c r="CA56" s="58" cm="1">
        <f t="array" ref="CA56">_xlfn.IFS($AD56="BUENO",1,$AD56="REGULAR",2,$AD56="MALO",3,$AD56="DETERIORO",4,$AD56="",0)</f>
        <v>0</v>
      </c>
      <c r="CB56" s="59" cm="1">
        <f t="array" ref="CB56">_xlfn.IFS(A56="B",CA56*$CA$47,A56="P",CA56*$CA$46,A56="PC",CA56*$CA$45,A56="C",CA56*$CA$44,A56="",0)</f>
        <v>0</v>
      </c>
      <c r="CC56" s="58" cm="1">
        <f t="array" ref="CC56">_xlfn.IFS($AK56="BUENO",1,$AK56="REGULAR",2,$AK56="MALO",3,$AK56="DETERIORO",4,$AK56="",0)</f>
        <v>0</v>
      </c>
      <c r="CD56" s="59" cm="1">
        <f t="array" ref="CD56">_xlfn.IFS(A56="B",CC56*$CC$47,A56="P",CC56*$CC$46,A56="PC",CC56*$CC$45,A56="C",CC56*$CC$44,A56="",0)</f>
        <v>0</v>
      </c>
      <c r="CE56" s="58" cm="1">
        <f t="array" ref="CE56">_xlfn.IFS($AR56="BUENO",1,$AR56="REGULAR",2,$AR56="MALO",3,$AR56="DETERIORO",4,$AR56="",0)</f>
        <v>0</v>
      </c>
      <c r="CF56" s="59" cm="1">
        <f t="array" ref="CF56">_xlfn.IFS(A56="B",CE56*$CE$47,A56="P",CE56*$CE$46,A56="PC",CE56*$CE$45,A56="C",CE56*$CE$44,A56="",0)</f>
        <v>0</v>
      </c>
      <c r="CG56" s="58" cm="1">
        <f t="array" ref="CG56">_xlfn.IFS($AT56="BUENO",1,$AT56="REGULAR",2,$AT56="MALO",3,$AT56="DETERIORO",4,$AT56="",0)</f>
        <v>0</v>
      </c>
      <c r="CH56" s="59" cm="1">
        <f t="array" ref="CH56">_xlfn.IFS(A56="B",CG56*$CG$47,A56="P",CG56*$CG$46,A56="PC",CG56*$CG$45,A56="C",CG56*$CG$44,A56="",0)</f>
        <v>0</v>
      </c>
      <c r="CI56" s="167">
        <f t="shared" si="9"/>
        <v>0</v>
      </c>
      <c r="CJ56" s="166" cm="1">
        <f t="array" ref="CJ56">_xlfn.IFS(A56="B",CI56*$CJ$47,A56="P",CI56*$CJ$46,A56="PC",CI56*$CJ$45,A56="C",CI56*$CJ$44,A56="",0)</f>
        <v>0</v>
      </c>
      <c r="CK56" s="58" t="str">
        <f t="shared" si="10"/>
        <v>-</v>
      </c>
      <c r="CN56" s="58">
        <f t="shared" si="2"/>
        <v>0</v>
      </c>
      <c r="CO56" s="14"/>
      <c r="CP56" s="58">
        <f t="shared" si="3"/>
        <v>0</v>
      </c>
      <c r="CQ56" s="59"/>
      <c r="CR56" s="58">
        <f t="shared" si="4"/>
        <v>0</v>
      </c>
      <c r="CS56" s="59"/>
      <c r="CT56" s="62">
        <f t="shared" si="11"/>
        <v>0</v>
      </c>
      <c r="CU56" s="166" cm="1">
        <f t="array" ref="CU56">_xlfn.IFS(A56="B",CT56*$CU$47,A56="P",CT56*$CU$46,A56="PC",CT56*$CU$45,A56="C",CT56*$CU$44,A56="",0)</f>
        <v>0</v>
      </c>
      <c r="CV56" s="165" t="str">
        <f t="shared" si="5"/>
        <v>-</v>
      </c>
      <c r="CY56" s="167">
        <f t="shared" si="12"/>
        <v>0</v>
      </c>
    </row>
    <row r="57" spans="1:105" ht="18" customHeight="1" x14ac:dyDescent="0.25">
      <c r="A57" s="164" t="str">
        <f t="shared" si="6"/>
        <v/>
      </c>
      <c r="B57" s="164" t="str">
        <f t="shared" si="6"/>
        <v/>
      </c>
      <c r="C57" s="446"/>
      <c r="D57" s="446"/>
      <c r="E57" s="446"/>
      <c r="F57" s="446"/>
      <c r="G57" s="413"/>
      <c r="H57" s="413"/>
      <c r="I57" s="438" t="str">
        <f t="shared" si="7"/>
        <v/>
      </c>
      <c r="J57" s="438"/>
      <c r="K57" s="413"/>
      <c r="L57" s="413"/>
      <c r="M57" s="425"/>
      <c r="N57" s="425"/>
      <c r="O57" s="425"/>
      <c r="P57" s="425"/>
      <c r="Q57" s="425"/>
      <c r="R57" s="443"/>
      <c r="S57" s="443"/>
      <c r="T57" s="413"/>
      <c r="U57" s="413"/>
      <c r="V57" s="413"/>
      <c r="W57" s="413"/>
      <c r="X57" s="443"/>
      <c r="Y57" s="443"/>
      <c r="Z57" s="425"/>
      <c r="AA57" s="425"/>
      <c r="AB57" s="425"/>
      <c r="AC57" s="425"/>
      <c r="AD57" s="443"/>
      <c r="AE57" s="443"/>
      <c r="AF57" s="425"/>
      <c r="AG57" s="425"/>
      <c r="AH57" s="425"/>
      <c r="AI57" s="425"/>
      <c r="AJ57" s="425"/>
      <c r="AK57" s="443"/>
      <c r="AL57" s="443"/>
      <c r="AM57" s="425"/>
      <c r="AN57" s="425"/>
      <c r="AO57" s="425"/>
      <c r="AP57" s="425"/>
      <c r="AQ57" s="425"/>
      <c r="AR57" s="443"/>
      <c r="AS57" s="443"/>
      <c r="AT57" s="443"/>
      <c r="AU57" s="443"/>
      <c r="AV57" s="443"/>
      <c r="AW57" s="444" t="str">
        <f t="shared" si="8"/>
        <v>-</v>
      </c>
      <c r="AX57" s="444"/>
      <c r="AY57" s="444"/>
      <c r="AZ57" s="444"/>
      <c r="BA57" s="168"/>
      <c r="BB57" s="443"/>
      <c r="BC57" s="443"/>
      <c r="BD57" s="443"/>
      <c r="BE57" s="443"/>
      <c r="BF57" s="443"/>
      <c r="BG57" s="443"/>
      <c r="BH57" s="443"/>
      <c r="BI57" s="443"/>
      <c r="BJ57" s="443"/>
      <c r="BK57" s="168"/>
      <c r="BL57" s="444" t="str">
        <f t="shared" si="1"/>
        <v>-</v>
      </c>
      <c r="BM57" s="444"/>
      <c r="BN57" s="444"/>
      <c r="BO57" s="444"/>
      <c r="BP57" s="445" cm="1">
        <f t="array" ref="BP57">_xlfn.IFS(A57="B",_xlfn.IFS(BL57="BUENO",I57*73.74,BL57="REGULAR",I57*196.63,BL57="MALO",I57*368.68,BL57="DETERIORO",I57*540.73),A57="P",_xlfn.IFS(BL57="BUENO",I57*4.65,BL57="REGULAR",I57*12.41,BL57="MALO",I57*23.26,BL57="DETERIORO",I57*34.12),A57="PC",_xlfn.IFS(BL57="BUENO",I57*4.65,BL57="REGULAR",I57*12.41,BL57="MALO",I57*23.26,BL57="DETERIORO",I57*34.12),A57="C",_xlfn.IFS(BL57="BUENO",I57*4.65,BL57="REGULAR",I57*12.41,BL57="MALO",I57*23.26,BL57="DETERIORO",I57*34.12),A57="",0)</f>
        <v>0</v>
      </c>
      <c r="BQ57" s="445"/>
      <c r="BR57" s="445"/>
      <c r="BS57" s="445"/>
      <c r="BW57" s="58" cm="1">
        <f t="array" ref="BW57">_xlfn.IFS($R57="BUENO",1,$R57="REGULAR",2,$R57="MALO",3,$R57="DETERIORO",4,$R57="",0)</f>
        <v>0</v>
      </c>
      <c r="BX57" s="166" cm="1">
        <f t="array" ref="BX57">_xlfn.IFS(A57="B",BW57*$BW$47,A57="P",BW57*$BW$46,A57="PC",BW57*$BW$45,A57="C",BW57*$BW$44,A57="",0)</f>
        <v>0</v>
      </c>
      <c r="BY57" s="58" cm="1">
        <f t="array" ref="BY57">_xlfn.IFS($X57="BUENO",1,$X57="REGULAR",2,$X57="MALO",3,$X57="DETERIORO",4,$X57="",0)</f>
        <v>0</v>
      </c>
      <c r="BZ57" s="59" cm="1">
        <f t="array" ref="BZ57">_xlfn.IFS(A57="B",BY57*$BY$47,A57="P",BY57*$BY$46,A57="PC",BY57*$BY$45,A57="C",BY57*$BY$44,A57="",0)</f>
        <v>0</v>
      </c>
      <c r="CA57" s="58" cm="1">
        <f t="array" ref="CA57">_xlfn.IFS($AD57="BUENO",1,$AD57="REGULAR",2,$AD57="MALO",3,$AD57="DETERIORO",4,$AD57="",0)</f>
        <v>0</v>
      </c>
      <c r="CB57" s="59" cm="1">
        <f t="array" ref="CB57">_xlfn.IFS(A57="B",CA57*$CA$47,A57="P",CA57*$CA$46,A57="PC",CA57*$CA$45,A57="C",CA57*$CA$44,A57="",0)</f>
        <v>0</v>
      </c>
      <c r="CC57" s="58" cm="1">
        <f t="array" ref="CC57">_xlfn.IFS($AK57="BUENO",1,$AK57="REGULAR",2,$AK57="MALO",3,$AK57="DETERIORO",4,$AK57="",0)</f>
        <v>0</v>
      </c>
      <c r="CD57" s="59" cm="1">
        <f t="array" ref="CD57">_xlfn.IFS(A57="B",CC57*$CC$47,A57="P",CC57*$CC$46,A57="PC",CC57*$CC$45,A57="C",CC57*$CC$44,A57="",0)</f>
        <v>0</v>
      </c>
      <c r="CE57" s="58" cm="1">
        <f t="array" ref="CE57">_xlfn.IFS($AR57="BUENO",1,$AR57="REGULAR",2,$AR57="MALO",3,$AR57="DETERIORO",4,$AR57="",0)</f>
        <v>0</v>
      </c>
      <c r="CF57" s="59" cm="1">
        <f t="array" ref="CF57">_xlfn.IFS(A57="B",CE57*$CE$47,A57="P",CE57*$CE$46,A57="PC",CE57*$CE$45,A57="C",CE57*$CE$44,A57="",0)</f>
        <v>0</v>
      </c>
      <c r="CG57" s="58" cm="1">
        <f t="array" ref="CG57">_xlfn.IFS($AT57="BUENO",1,$AT57="REGULAR",2,$AT57="MALO",3,$AT57="DETERIORO",4,$AT57="",0)</f>
        <v>0</v>
      </c>
      <c r="CH57" s="59" cm="1">
        <f t="array" ref="CH57">_xlfn.IFS(A57="B",CG57*$CG$47,A57="P",CG57*$CG$46,A57="PC",CG57*$CG$45,A57="C",CG57*$CG$44,A57="",0)</f>
        <v>0</v>
      </c>
      <c r="CI57" s="167">
        <f t="shared" si="9"/>
        <v>0</v>
      </c>
      <c r="CJ57" s="166" cm="1">
        <f t="array" ref="CJ57">_xlfn.IFS(A57="B",CI57*$CJ$47,A57="P",CI57*$CJ$46,A57="PC",CI57*$CJ$45,A57="C",CI57*$CJ$44,A57="",0)</f>
        <v>0</v>
      </c>
      <c r="CK57" s="58" t="str">
        <f t="shared" si="10"/>
        <v>-</v>
      </c>
      <c r="CN57" s="58">
        <f t="shared" si="2"/>
        <v>0</v>
      </c>
      <c r="CO57" s="14"/>
      <c r="CP57" s="58">
        <f t="shared" si="3"/>
        <v>0</v>
      </c>
      <c r="CQ57" s="59"/>
      <c r="CR57" s="58">
        <f t="shared" si="4"/>
        <v>0</v>
      </c>
      <c r="CS57" s="59"/>
      <c r="CT57" s="62">
        <f t="shared" si="11"/>
        <v>0</v>
      </c>
      <c r="CU57" s="166" cm="1">
        <f t="array" ref="CU57">_xlfn.IFS(A57="B",CT57*$CU$47,A57="P",CT57*$CU$46,A57="PC",CT57*$CU$45,A57="C",CT57*$CU$44,A57="",0)</f>
        <v>0</v>
      </c>
      <c r="CV57" s="165" t="str">
        <f t="shared" si="5"/>
        <v>-</v>
      </c>
      <c r="CY57" s="167">
        <f t="shared" si="12"/>
        <v>0</v>
      </c>
    </row>
    <row r="58" spans="1:105" ht="18" customHeight="1" x14ac:dyDescent="0.25">
      <c r="A58" s="164" t="str">
        <f t="shared" si="6"/>
        <v/>
      </c>
      <c r="B58" s="164" t="str">
        <f t="shared" si="6"/>
        <v/>
      </c>
      <c r="C58" s="446"/>
      <c r="D58" s="446"/>
      <c r="E58" s="446"/>
      <c r="F58" s="446"/>
      <c r="G58" s="413"/>
      <c r="H58" s="413"/>
      <c r="I58" s="438" t="str">
        <f t="shared" si="7"/>
        <v/>
      </c>
      <c r="J58" s="438"/>
      <c r="K58" s="413"/>
      <c r="L58" s="413"/>
      <c r="M58" s="425"/>
      <c r="N58" s="425"/>
      <c r="O58" s="425"/>
      <c r="P58" s="425"/>
      <c r="Q58" s="425"/>
      <c r="R58" s="443"/>
      <c r="S58" s="443"/>
      <c r="T58" s="413"/>
      <c r="U58" s="413"/>
      <c r="V58" s="413"/>
      <c r="W58" s="413"/>
      <c r="X58" s="443"/>
      <c r="Y58" s="443"/>
      <c r="Z58" s="425"/>
      <c r="AA58" s="425"/>
      <c r="AB58" s="425"/>
      <c r="AC58" s="425"/>
      <c r="AD58" s="443"/>
      <c r="AE58" s="443"/>
      <c r="AF58" s="425"/>
      <c r="AG58" s="425"/>
      <c r="AH58" s="425"/>
      <c r="AI58" s="425"/>
      <c r="AJ58" s="425"/>
      <c r="AK58" s="443"/>
      <c r="AL58" s="443"/>
      <c r="AM58" s="425"/>
      <c r="AN58" s="425"/>
      <c r="AO58" s="425"/>
      <c r="AP58" s="425"/>
      <c r="AQ58" s="425"/>
      <c r="AR58" s="443"/>
      <c r="AS58" s="443"/>
      <c r="AT58" s="443"/>
      <c r="AU58" s="443"/>
      <c r="AV58" s="443"/>
      <c r="AW58" s="444" t="str">
        <f t="shared" si="8"/>
        <v>-</v>
      </c>
      <c r="AX58" s="444"/>
      <c r="AY58" s="444"/>
      <c r="AZ58" s="444"/>
      <c r="BA58" s="168"/>
      <c r="BB58" s="443"/>
      <c r="BC58" s="443"/>
      <c r="BD58" s="443"/>
      <c r="BE58" s="443"/>
      <c r="BF58" s="443"/>
      <c r="BG58" s="443"/>
      <c r="BH58" s="443"/>
      <c r="BI58" s="443"/>
      <c r="BJ58" s="443"/>
      <c r="BK58" s="168"/>
      <c r="BL58" s="444" t="str">
        <f t="shared" si="1"/>
        <v>-</v>
      </c>
      <c r="BM58" s="444"/>
      <c r="BN58" s="444"/>
      <c r="BO58" s="444"/>
      <c r="BP58" s="445" cm="1">
        <f t="array" ref="BP58">_xlfn.IFS(A58="B",_xlfn.IFS(BL58="BUENO",I58*73.74,BL58="REGULAR",I58*196.63,BL58="MALO",I58*368.68,BL58="DETERIORO",I58*540.73),A58="P",_xlfn.IFS(BL58="BUENO",I58*4.65,BL58="REGULAR",I58*12.41,BL58="MALO",I58*23.26,BL58="DETERIORO",I58*34.12),A58="PC",_xlfn.IFS(BL58="BUENO",I58*4.65,BL58="REGULAR",I58*12.41,BL58="MALO",I58*23.26,BL58="DETERIORO",I58*34.12),A58="C",_xlfn.IFS(BL58="BUENO",I58*4.65,BL58="REGULAR",I58*12.41,BL58="MALO",I58*23.26,BL58="DETERIORO",I58*34.12),A58="",0)</f>
        <v>0</v>
      </c>
      <c r="BQ58" s="445"/>
      <c r="BR58" s="445"/>
      <c r="BS58" s="445"/>
      <c r="BW58" s="58" cm="1">
        <f t="array" ref="BW58">_xlfn.IFS($R58="BUENO",1,$R58="REGULAR",2,$R58="MALO",3,$R58="DETERIORO",4,$R58="",0)</f>
        <v>0</v>
      </c>
      <c r="BX58" s="166" cm="1">
        <f t="array" ref="BX58">_xlfn.IFS(A58="B",BW58*$BW$47,A58="P",BW58*$BW$46,A58="PC",BW58*$BW$45,A58="C",BW58*$BW$44,A58="",0)</f>
        <v>0</v>
      </c>
      <c r="BY58" s="58" cm="1">
        <f t="array" ref="BY58">_xlfn.IFS($X58="BUENO",1,$X58="REGULAR",2,$X58="MALO",3,$X58="DETERIORO",4,$X58="",0)</f>
        <v>0</v>
      </c>
      <c r="BZ58" s="59" cm="1">
        <f t="array" ref="BZ58">_xlfn.IFS(A58="B",BY58*$BY$47,A58="P",BY58*$BY$46,A58="PC",BY58*$BY$45,A58="C",BY58*$BY$44,A58="",0)</f>
        <v>0</v>
      </c>
      <c r="CA58" s="58" cm="1">
        <f t="array" ref="CA58">_xlfn.IFS($AD58="BUENO",1,$AD58="REGULAR",2,$AD58="MALO",3,$AD58="DETERIORO",4,$AD58="",0)</f>
        <v>0</v>
      </c>
      <c r="CB58" s="59" cm="1">
        <f t="array" ref="CB58">_xlfn.IFS(A58="B",CA58*$CA$47,A58="P",CA58*$CA$46,A58="PC",CA58*$CA$45,A58="C",CA58*$CA$44,A58="",0)</f>
        <v>0</v>
      </c>
      <c r="CC58" s="58" cm="1">
        <f t="array" ref="CC58">_xlfn.IFS($AK58="BUENO",1,$AK58="REGULAR",2,$AK58="MALO",3,$AK58="DETERIORO",4,$AK58="",0)</f>
        <v>0</v>
      </c>
      <c r="CD58" s="59" cm="1">
        <f t="array" ref="CD58">_xlfn.IFS(A58="B",CC58*$CC$47,A58="P",CC58*$CC$46,A58="PC",CC58*$CC$45,A58="C",CC58*$CC$44,A58="",0)</f>
        <v>0</v>
      </c>
      <c r="CE58" s="58" cm="1">
        <f t="array" ref="CE58">_xlfn.IFS($AR58="BUENO",1,$AR58="REGULAR",2,$AR58="MALO",3,$AR58="DETERIORO",4,$AR58="",0)</f>
        <v>0</v>
      </c>
      <c r="CF58" s="59" cm="1">
        <f t="array" ref="CF58">_xlfn.IFS(A58="B",CE58*$CE$47,A58="P",CE58*$CE$46,A58="PC",CE58*$CE$45,A58="C",CE58*$CE$44,A58="",0)</f>
        <v>0</v>
      </c>
      <c r="CG58" s="58" cm="1">
        <f t="array" ref="CG58">_xlfn.IFS($AT58="BUENO",1,$AT58="REGULAR",2,$AT58="MALO",3,$AT58="DETERIORO",4,$AT58="",0)</f>
        <v>0</v>
      </c>
      <c r="CH58" s="59" cm="1">
        <f t="array" ref="CH58">_xlfn.IFS(A58="B",CG58*$CG$47,A58="P",CG58*$CG$46,A58="PC",CG58*$CG$45,A58="C",CG58*$CG$44,A58="",0)</f>
        <v>0</v>
      </c>
      <c r="CI58" s="167">
        <f t="shared" si="9"/>
        <v>0</v>
      </c>
      <c r="CJ58" s="166" cm="1">
        <f t="array" ref="CJ58">_xlfn.IFS(A58="B",CI58*$CJ$47,A58="P",CI58*$CJ$46,A58="PC",CI58*$CJ$45,A58="C",CI58*$CJ$44,A58="",0)</f>
        <v>0</v>
      </c>
      <c r="CK58" s="58" t="str">
        <f t="shared" si="10"/>
        <v>-</v>
      </c>
      <c r="CN58" s="58">
        <f t="shared" si="2"/>
        <v>0</v>
      </c>
      <c r="CO58" s="14"/>
      <c r="CP58" s="58">
        <f t="shared" si="3"/>
        <v>0</v>
      </c>
      <c r="CQ58" s="59"/>
      <c r="CR58" s="58">
        <f t="shared" si="4"/>
        <v>0</v>
      </c>
      <c r="CS58" s="59"/>
      <c r="CT58" s="62">
        <f t="shared" si="11"/>
        <v>0</v>
      </c>
      <c r="CU58" s="166" cm="1">
        <f t="array" ref="CU58">_xlfn.IFS(A58="B",CT58*$CU$47,A58="P",CT58*$CU$46,A58="PC",CT58*$CU$45,A58="C",CT58*$CU$44,A58="",0)</f>
        <v>0</v>
      </c>
      <c r="CV58" s="165" t="str">
        <f t="shared" si="5"/>
        <v>-</v>
      </c>
      <c r="CY58" s="167">
        <f t="shared" si="12"/>
        <v>0</v>
      </c>
    </row>
    <row r="59" spans="1:105" ht="18" customHeight="1" x14ac:dyDescent="0.25">
      <c r="A59" s="164" t="str">
        <f t="shared" si="6"/>
        <v/>
      </c>
      <c r="B59" s="164" t="str">
        <f t="shared" si="6"/>
        <v/>
      </c>
      <c r="C59" s="446"/>
      <c r="D59" s="446"/>
      <c r="E59" s="446"/>
      <c r="F59" s="446"/>
      <c r="G59" s="413"/>
      <c r="H59" s="413"/>
      <c r="I59" s="438" t="str">
        <f t="shared" si="7"/>
        <v/>
      </c>
      <c r="J59" s="438"/>
      <c r="K59" s="413"/>
      <c r="L59" s="413"/>
      <c r="M59" s="425"/>
      <c r="N59" s="425"/>
      <c r="O59" s="425"/>
      <c r="P59" s="425"/>
      <c r="Q59" s="425"/>
      <c r="R59" s="443"/>
      <c r="S59" s="443"/>
      <c r="T59" s="413"/>
      <c r="U59" s="413"/>
      <c r="V59" s="413"/>
      <c r="W59" s="413"/>
      <c r="X59" s="443"/>
      <c r="Y59" s="443"/>
      <c r="Z59" s="425"/>
      <c r="AA59" s="425"/>
      <c r="AB59" s="425"/>
      <c r="AC59" s="425"/>
      <c r="AD59" s="443"/>
      <c r="AE59" s="443"/>
      <c r="AF59" s="425"/>
      <c r="AG59" s="425"/>
      <c r="AH59" s="425"/>
      <c r="AI59" s="425"/>
      <c r="AJ59" s="425"/>
      <c r="AK59" s="443"/>
      <c r="AL59" s="443"/>
      <c r="AM59" s="425"/>
      <c r="AN59" s="425"/>
      <c r="AO59" s="425"/>
      <c r="AP59" s="425"/>
      <c r="AQ59" s="425"/>
      <c r="AR59" s="443"/>
      <c r="AS59" s="443"/>
      <c r="AT59" s="443"/>
      <c r="AU59" s="443"/>
      <c r="AV59" s="443"/>
      <c r="AW59" s="444" t="str">
        <f t="shared" si="8"/>
        <v>-</v>
      </c>
      <c r="AX59" s="444"/>
      <c r="AY59" s="444"/>
      <c r="AZ59" s="444"/>
      <c r="BA59" s="168"/>
      <c r="BB59" s="443"/>
      <c r="BC59" s="443"/>
      <c r="BD59" s="443"/>
      <c r="BE59" s="443"/>
      <c r="BF59" s="443"/>
      <c r="BG59" s="443"/>
      <c r="BH59" s="443"/>
      <c r="BI59" s="443"/>
      <c r="BJ59" s="443"/>
      <c r="BK59" s="168"/>
      <c r="BL59" s="444" t="str">
        <f t="shared" si="1"/>
        <v>-</v>
      </c>
      <c r="BM59" s="444"/>
      <c r="BN59" s="444"/>
      <c r="BO59" s="444"/>
      <c r="BP59" s="445" cm="1">
        <f t="array" ref="BP59">_xlfn.IFS(A59="B",_xlfn.IFS(BL59="BUENO",I59*73.74,BL59="REGULAR",I59*196.63,BL59="MALO",I59*368.68,BL59="DETERIORO",I59*540.73),A59="P",_xlfn.IFS(BL59="BUENO",I59*4.65,BL59="REGULAR",I59*12.41,BL59="MALO",I59*23.26,BL59="DETERIORO",I59*34.12),A59="PC",_xlfn.IFS(BL59="BUENO",I59*4.65,BL59="REGULAR",I59*12.41,BL59="MALO",I59*23.26,BL59="DETERIORO",I59*34.12),A59="C",_xlfn.IFS(BL59="BUENO",I59*4.65,BL59="REGULAR",I59*12.41,BL59="MALO",I59*23.26,BL59="DETERIORO",I59*34.12),A59="",0)</f>
        <v>0</v>
      </c>
      <c r="BQ59" s="445"/>
      <c r="BR59" s="445"/>
      <c r="BS59" s="445"/>
      <c r="BW59" s="58" cm="1">
        <f t="array" ref="BW59">_xlfn.IFS($R59="BUENO",1,$R59="REGULAR",2,$R59="MALO",3,$R59="DETERIORO",4,$R59="",0)</f>
        <v>0</v>
      </c>
      <c r="BX59" s="166" cm="1">
        <f t="array" ref="BX59">_xlfn.IFS(A59="B",BW59*$BW$47,A59="P",BW59*$BW$46,A59="PC",BW59*$BW$45,A59="C",BW59*$BW$44,A59="",0)</f>
        <v>0</v>
      </c>
      <c r="BY59" s="58" cm="1">
        <f t="array" ref="BY59">_xlfn.IFS($X59="BUENO",1,$X59="REGULAR",2,$X59="MALO",3,$X59="DETERIORO",4,$X59="",0)</f>
        <v>0</v>
      </c>
      <c r="BZ59" s="59" cm="1">
        <f t="array" ref="BZ59">_xlfn.IFS(A59="B",BY59*$BY$47,A59="P",BY59*$BY$46,A59="PC",BY59*$BY$45,A59="C",BY59*$BY$44,A59="",0)</f>
        <v>0</v>
      </c>
      <c r="CA59" s="58" cm="1">
        <f t="array" ref="CA59">_xlfn.IFS($AD59="BUENO",1,$AD59="REGULAR",2,$AD59="MALO",3,$AD59="DETERIORO",4,$AD59="",0)</f>
        <v>0</v>
      </c>
      <c r="CB59" s="59" cm="1">
        <f t="array" ref="CB59">_xlfn.IFS(A59="B",CA59*$CA$47,A59="P",CA59*$CA$46,A59="PC",CA59*$CA$45,A59="C",CA59*$CA$44,A59="",0)</f>
        <v>0</v>
      </c>
      <c r="CC59" s="58" cm="1">
        <f t="array" ref="CC59">_xlfn.IFS($AK59="BUENO",1,$AK59="REGULAR",2,$AK59="MALO",3,$AK59="DETERIORO",4,$AK59="",0)</f>
        <v>0</v>
      </c>
      <c r="CD59" s="59" cm="1">
        <f t="array" ref="CD59">_xlfn.IFS(A59="B",CC59*$CC$47,A59="P",CC59*$CC$46,A59="PC",CC59*$CC$45,A59="C",CC59*$CC$44,A59="",0)</f>
        <v>0</v>
      </c>
      <c r="CE59" s="58" cm="1">
        <f t="array" ref="CE59">_xlfn.IFS($AR59="BUENO",1,$AR59="REGULAR",2,$AR59="MALO",3,$AR59="DETERIORO",4,$AR59="",0)</f>
        <v>0</v>
      </c>
      <c r="CF59" s="59" cm="1">
        <f t="array" ref="CF59">_xlfn.IFS(A59="B",CE59*$CE$47,A59="P",CE59*$CE$46,A59="PC",CE59*$CE$45,A59="C",CE59*$CE$44,A59="",0)</f>
        <v>0</v>
      </c>
      <c r="CG59" s="58" cm="1">
        <f t="array" ref="CG59">_xlfn.IFS($AT59="BUENO",1,$AT59="REGULAR",2,$AT59="MALO",3,$AT59="DETERIORO",4,$AT59="",0)</f>
        <v>0</v>
      </c>
      <c r="CH59" s="59" cm="1">
        <f t="array" ref="CH59">_xlfn.IFS(A59="B",CG59*$CG$47,A59="P",CG59*$CG$46,A59="PC",CG59*$CG$45,A59="C",CG59*$CG$44,A59="",0)</f>
        <v>0</v>
      </c>
      <c r="CI59" s="167">
        <f t="shared" si="9"/>
        <v>0</v>
      </c>
      <c r="CJ59" s="166" cm="1">
        <f t="array" ref="CJ59">_xlfn.IFS(A59="B",CI59*$CJ$47,A59="P",CI59*$CJ$46,A59="PC",CI59*$CJ$45,A59="C",CI59*$CJ$44,A59="",0)</f>
        <v>0</v>
      </c>
      <c r="CK59" s="58" t="str">
        <f t="shared" si="10"/>
        <v>-</v>
      </c>
      <c r="CN59" s="58">
        <f t="shared" si="2"/>
        <v>0</v>
      </c>
      <c r="CO59" s="14"/>
      <c r="CP59" s="58">
        <f t="shared" si="3"/>
        <v>0</v>
      </c>
      <c r="CQ59" s="59"/>
      <c r="CR59" s="58">
        <f t="shared" si="4"/>
        <v>0</v>
      </c>
      <c r="CS59" s="59"/>
      <c r="CT59" s="62">
        <f t="shared" si="11"/>
        <v>0</v>
      </c>
      <c r="CU59" s="166" cm="1">
        <f t="array" ref="CU59">_xlfn.IFS(A59="B",CT59*$CU$47,A59="P",CT59*$CU$46,A59="PC",CT59*$CU$45,A59="C",CT59*$CU$44,A59="",0)</f>
        <v>0</v>
      </c>
      <c r="CV59" s="165" t="str">
        <f t="shared" si="5"/>
        <v>-</v>
      </c>
      <c r="CY59" s="167">
        <f t="shared" si="12"/>
        <v>0</v>
      </c>
    </row>
    <row r="60" spans="1:105" ht="18" customHeight="1" x14ac:dyDescent="0.25">
      <c r="A60" s="164" t="str">
        <f t="shared" si="6"/>
        <v/>
      </c>
      <c r="B60" s="164" t="str">
        <f t="shared" si="6"/>
        <v/>
      </c>
      <c r="C60" s="446"/>
      <c r="D60" s="446"/>
      <c r="E60" s="446"/>
      <c r="F60" s="446"/>
      <c r="G60" s="413"/>
      <c r="H60" s="413"/>
      <c r="I60" s="438" t="str">
        <f t="shared" si="7"/>
        <v/>
      </c>
      <c r="J60" s="438"/>
      <c r="K60" s="413"/>
      <c r="L60" s="413"/>
      <c r="M60" s="425"/>
      <c r="N60" s="425"/>
      <c r="O60" s="425"/>
      <c r="P60" s="425"/>
      <c r="Q60" s="425"/>
      <c r="R60" s="443"/>
      <c r="S60" s="443"/>
      <c r="T60" s="413"/>
      <c r="U60" s="413"/>
      <c r="V60" s="413"/>
      <c r="W60" s="413"/>
      <c r="X60" s="443"/>
      <c r="Y60" s="443"/>
      <c r="Z60" s="425"/>
      <c r="AA60" s="425"/>
      <c r="AB60" s="425"/>
      <c r="AC60" s="425"/>
      <c r="AD60" s="443"/>
      <c r="AE60" s="443"/>
      <c r="AF60" s="425"/>
      <c r="AG60" s="425"/>
      <c r="AH60" s="425"/>
      <c r="AI60" s="425"/>
      <c r="AJ60" s="425"/>
      <c r="AK60" s="443"/>
      <c r="AL60" s="443"/>
      <c r="AM60" s="425"/>
      <c r="AN60" s="425"/>
      <c r="AO60" s="425"/>
      <c r="AP60" s="425"/>
      <c r="AQ60" s="425"/>
      <c r="AR60" s="443"/>
      <c r="AS60" s="443"/>
      <c r="AT60" s="443"/>
      <c r="AU60" s="443"/>
      <c r="AV60" s="443"/>
      <c r="AW60" s="444" t="str">
        <f t="shared" si="8"/>
        <v>-</v>
      </c>
      <c r="AX60" s="444"/>
      <c r="AY60" s="444"/>
      <c r="AZ60" s="444"/>
      <c r="BA60" s="168"/>
      <c r="BB60" s="443"/>
      <c r="BC60" s="443"/>
      <c r="BD60" s="443"/>
      <c r="BE60" s="443"/>
      <c r="BF60" s="443"/>
      <c r="BG60" s="443"/>
      <c r="BH60" s="443"/>
      <c r="BI60" s="443"/>
      <c r="BJ60" s="443"/>
      <c r="BK60" s="168"/>
      <c r="BL60" s="444" t="str">
        <f t="shared" si="1"/>
        <v>-</v>
      </c>
      <c r="BM60" s="444"/>
      <c r="BN60" s="444"/>
      <c r="BO60" s="444"/>
      <c r="BP60" s="445" cm="1">
        <f t="array" ref="BP60">_xlfn.IFS(A60="B",_xlfn.IFS(BL60="BUENO",I60*73.74,BL60="REGULAR",I60*196.63,BL60="MALO",I60*368.68,BL60="DETERIORO",I60*540.73),A60="P",_xlfn.IFS(BL60="BUENO",I60*4.65,BL60="REGULAR",I60*12.41,BL60="MALO",I60*23.26,BL60="DETERIORO",I60*34.12),A60="PC",_xlfn.IFS(BL60="BUENO",I60*4.65,BL60="REGULAR",I60*12.41,BL60="MALO",I60*23.26,BL60="DETERIORO",I60*34.12),A60="C",_xlfn.IFS(BL60="BUENO",I60*4.65,BL60="REGULAR",I60*12.41,BL60="MALO",I60*23.26,BL60="DETERIORO",I60*34.12),A60="",0)</f>
        <v>0</v>
      </c>
      <c r="BQ60" s="445"/>
      <c r="BR60" s="445"/>
      <c r="BS60" s="445"/>
      <c r="BW60" s="58" cm="1">
        <f t="array" ref="BW60">_xlfn.IFS($R60="BUENO",1,$R60="REGULAR",2,$R60="MALO",3,$R60="DETERIORO",4,$R60="",0)</f>
        <v>0</v>
      </c>
      <c r="BX60" s="166" cm="1">
        <f t="array" ref="BX60">_xlfn.IFS(A60="B",BW60*$BW$47,A60="P",BW60*$BW$46,A60="PC",BW60*$BW$45,A60="C",BW60*$BW$44,A60="",0)</f>
        <v>0</v>
      </c>
      <c r="BY60" s="58" cm="1">
        <f t="array" ref="BY60">_xlfn.IFS($X60="BUENO",1,$X60="REGULAR",2,$X60="MALO",3,$X60="DETERIORO",4,$X60="",0)</f>
        <v>0</v>
      </c>
      <c r="BZ60" s="59" cm="1">
        <f t="array" ref="BZ60">_xlfn.IFS(A60="B",BY60*$BY$47,A60="P",BY60*$BY$46,A60="PC",BY60*$BY$45,A60="C",BY60*$BY$44,A60="",0)</f>
        <v>0</v>
      </c>
      <c r="CA60" s="58" cm="1">
        <f t="array" ref="CA60">_xlfn.IFS($AD60="BUENO",1,$AD60="REGULAR",2,$AD60="MALO",3,$AD60="DETERIORO",4,$AD60="",0)</f>
        <v>0</v>
      </c>
      <c r="CB60" s="59" cm="1">
        <f t="array" ref="CB60">_xlfn.IFS(A60="B",CA60*$CA$47,A60="P",CA60*$CA$46,A60="PC",CA60*$CA$45,A60="C",CA60*$CA$44,A60="",0)</f>
        <v>0</v>
      </c>
      <c r="CC60" s="58" cm="1">
        <f t="array" ref="CC60">_xlfn.IFS($AK60="BUENO",1,$AK60="REGULAR",2,$AK60="MALO",3,$AK60="DETERIORO",4,$AK60="",0)</f>
        <v>0</v>
      </c>
      <c r="CD60" s="59" cm="1">
        <f t="array" ref="CD60">_xlfn.IFS(A60="B",CC60*$CC$47,A60="P",CC60*$CC$46,A60="PC",CC60*$CC$45,A60="C",CC60*$CC$44,A60="",0)</f>
        <v>0</v>
      </c>
      <c r="CE60" s="58" cm="1">
        <f t="array" ref="CE60">_xlfn.IFS($AR60="BUENO",1,$AR60="REGULAR",2,$AR60="MALO",3,$AR60="DETERIORO",4,$AR60="",0)</f>
        <v>0</v>
      </c>
      <c r="CF60" s="59" cm="1">
        <f t="array" ref="CF60">_xlfn.IFS(A60="B",CE60*$CE$47,A60="P",CE60*$CE$46,A60="PC",CE60*$CE$45,A60="C",CE60*$CE$44,A60="",0)</f>
        <v>0</v>
      </c>
      <c r="CG60" s="58" cm="1">
        <f t="array" ref="CG60">_xlfn.IFS($AT60="BUENO",1,$AT60="REGULAR",2,$AT60="MALO",3,$AT60="DETERIORO",4,$AT60="",0)</f>
        <v>0</v>
      </c>
      <c r="CH60" s="59" cm="1">
        <f t="array" ref="CH60">_xlfn.IFS(A60="B",CG60*$CG$47,A60="P",CG60*$CG$46,A60="PC",CG60*$CG$45,A60="C",CG60*$CG$44,A60="",0)</f>
        <v>0</v>
      </c>
      <c r="CI60" s="167">
        <f t="shared" si="9"/>
        <v>0</v>
      </c>
      <c r="CJ60" s="166" cm="1">
        <f t="array" ref="CJ60">_xlfn.IFS(A60="B",CI60*$CJ$47,A60="P",CI60*$CJ$46,A60="PC",CI60*$CJ$45,A60="C",CI60*$CJ$44,A60="",0)</f>
        <v>0</v>
      </c>
      <c r="CK60" s="58" t="str">
        <f t="shared" si="10"/>
        <v>-</v>
      </c>
      <c r="CN60" s="58">
        <f t="shared" si="2"/>
        <v>0</v>
      </c>
      <c r="CO60" s="14"/>
      <c r="CP60" s="58">
        <f t="shared" si="3"/>
        <v>0</v>
      </c>
      <c r="CQ60" s="59"/>
      <c r="CR60" s="58">
        <f t="shared" si="4"/>
        <v>0</v>
      </c>
      <c r="CS60" s="59"/>
      <c r="CT60" s="62">
        <f t="shared" si="11"/>
        <v>0</v>
      </c>
      <c r="CU60" s="166" cm="1">
        <f t="array" ref="CU60">_xlfn.IFS(A60="B",CT60*$CU$47,A60="P",CT60*$CU$46,A60="PC",CT60*$CU$45,A60="C",CT60*$CU$44,A60="",0)</f>
        <v>0</v>
      </c>
      <c r="CV60" s="165" t="str">
        <f t="shared" si="5"/>
        <v>-</v>
      </c>
      <c r="CY60" s="167">
        <f t="shared" si="12"/>
        <v>0</v>
      </c>
    </row>
    <row r="61" spans="1:105" ht="18" customHeight="1" x14ac:dyDescent="0.25">
      <c r="A61" s="164" t="str">
        <f t="shared" si="6"/>
        <v/>
      </c>
      <c r="B61" s="164" t="str">
        <f t="shared" si="6"/>
        <v/>
      </c>
      <c r="C61" s="446"/>
      <c r="D61" s="446"/>
      <c r="E61" s="446"/>
      <c r="F61" s="446"/>
      <c r="G61" s="413"/>
      <c r="H61" s="413"/>
      <c r="I61" s="438" t="str">
        <f t="shared" si="7"/>
        <v/>
      </c>
      <c r="J61" s="438"/>
      <c r="K61" s="413"/>
      <c r="L61" s="413"/>
      <c r="M61" s="425"/>
      <c r="N61" s="425"/>
      <c r="O61" s="425"/>
      <c r="P61" s="425"/>
      <c r="Q61" s="425"/>
      <c r="R61" s="443"/>
      <c r="S61" s="443"/>
      <c r="T61" s="413"/>
      <c r="U61" s="413"/>
      <c r="V61" s="413"/>
      <c r="W61" s="413"/>
      <c r="X61" s="443"/>
      <c r="Y61" s="443"/>
      <c r="Z61" s="425"/>
      <c r="AA61" s="425"/>
      <c r="AB61" s="425"/>
      <c r="AC61" s="425"/>
      <c r="AD61" s="443"/>
      <c r="AE61" s="443"/>
      <c r="AF61" s="425"/>
      <c r="AG61" s="425"/>
      <c r="AH61" s="425"/>
      <c r="AI61" s="425"/>
      <c r="AJ61" s="425"/>
      <c r="AK61" s="443"/>
      <c r="AL61" s="443"/>
      <c r="AM61" s="425"/>
      <c r="AN61" s="425"/>
      <c r="AO61" s="425"/>
      <c r="AP61" s="425"/>
      <c r="AQ61" s="425"/>
      <c r="AR61" s="443"/>
      <c r="AS61" s="443"/>
      <c r="AT61" s="443"/>
      <c r="AU61" s="443"/>
      <c r="AV61" s="443"/>
      <c r="AW61" s="444" t="str">
        <f t="shared" si="8"/>
        <v>-</v>
      </c>
      <c r="AX61" s="444"/>
      <c r="AY61" s="444"/>
      <c r="AZ61" s="444"/>
      <c r="BA61" s="168"/>
      <c r="BB61" s="443"/>
      <c r="BC61" s="443"/>
      <c r="BD61" s="443"/>
      <c r="BE61" s="443"/>
      <c r="BF61" s="443"/>
      <c r="BG61" s="443"/>
      <c r="BH61" s="443"/>
      <c r="BI61" s="443"/>
      <c r="BJ61" s="443"/>
      <c r="BK61" s="168"/>
      <c r="BL61" s="444" t="str">
        <f t="shared" si="1"/>
        <v>-</v>
      </c>
      <c r="BM61" s="444"/>
      <c r="BN61" s="444"/>
      <c r="BO61" s="444"/>
      <c r="BP61" s="445" cm="1">
        <f t="array" ref="BP61">_xlfn.IFS(A61="B",_xlfn.IFS(BL61="BUENO",I61*73.74,BL61="REGULAR",I61*196.63,BL61="MALO",I61*368.68,BL61="DETERIORO",I61*540.73),A61="P",_xlfn.IFS(BL61="BUENO",I61*4.65,BL61="REGULAR",I61*12.41,BL61="MALO",I61*23.26,BL61="DETERIORO",I61*34.12),A61="PC",_xlfn.IFS(BL61="BUENO",I61*4.65,BL61="REGULAR",I61*12.41,BL61="MALO",I61*23.26,BL61="DETERIORO",I61*34.12),A61="C",_xlfn.IFS(BL61="BUENO",I61*4.65,BL61="REGULAR",I61*12.41,BL61="MALO",I61*23.26,BL61="DETERIORO",I61*34.12),A61="",0)</f>
        <v>0</v>
      </c>
      <c r="BQ61" s="445"/>
      <c r="BR61" s="445"/>
      <c r="BS61" s="445"/>
      <c r="BW61" s="58" cm="1">
        <f t="array" ref="BW61">_xlfn.IFS($R61="BUENO",1,$R61="REGULAR",2,$R61="MALO",3,$R61="DETERIORO",4,$R61="",0)</f>
        <v>0</v>
      </c>
      <c r="BX61" s="166" cm="1">
        <f t="array" ref="BX61">_xlfn.IFS(A61="B",BW61*$BW$47,A61="P",BW61*$BW$46,A61="PC",BW61*$BW$45,A61="C",BW61*$BW$44,A61="",0)</f>
        <v>0</v>
      </c>
      <c r="BY61" s="58" cm="1">
        <f t="array" ref="BY61">_xlfn.IFS($X61="BUENO",1,$X61="REGULAR",2,$X61="MALO",3,$X61="DETERIORO",4,$X61="",0)</f>
        <v>0</v>
      </c>
      <c r="BZ61" s="59" cm="1">
        <f t="array" ref="BZ61">_xlfn.IFS(A61="B",BY61*$BY$47,A61="P",BY61*$BY$46,A61="PC",BY61*$BY$45,A61="C",BY61*$BY$44,A61="",0)</f>
        <v>0</v>
      </c>
      <c r="CA61" s="58" cm="1">
        <f t="array" ref="CA61">_xlfn.IFS($AD61="BUENO",1,$AD61="REGULAR",2,$AD61="MALO",3,$AD61="DETERIORO",4,$AD61="",0)</f>
        <v>0</v>
      </c>
      <c r="CB61" s="59" cm="1">
        <f t="array" ref="CB61">_xlfn.IFS(A61="B",CA61*$CA$47,A61="P",CA61*$CA$46,A61="PC",CA61*$CA$45,A61="C",CA61*$CA$44,A61="",0)</f>
        <v>0</v>
      </c>
      <c r="CC61" s="58" cm="1">
        <f t="array" ref="CC61">_xlfn.IFS($AK61="BUENO",1,$AK61="REGULAR",2,$AK61="MALO",3,$AK61="DETERIORO",4,$AK61="",0)</f>
        <v>0</v>
      </c>
      <c r="CD61" s="59" cm="1">
        <f t="array" ref="CD61">_xlfn.IFS(A61="B",CC61*$CC$47,A61="P",CC61*$CC$46,A61="PC",CC61*$CC$45,A61="C",CC61*$CC$44,A61="",0)</f>
        <v>0</v>
      </c>
      <c r="CE61" s="58" cm="1">
        <f t="array" ref="CE61">_xlfn.IFS($AR61="BUENO",1,$AR61="REGULAR",2,$AR61="MALO",3,$AR61="DETERIORO",4,$AR61="",0)</f>
        <v>0</v>
      </c>
      <c r="CF61" s="59" cm="1">
        <f t="array" ref="CF61">_xlfn.IFS(A61="B",CE61*$CE$47,A61="P",CE61*$CE$46,A61="PC",CE61*$CE$45,A61="C",CE61*$CE$44,A61="",0)</f>
        <v>0</v>
      </c>
      <c r="CG61" s="58" cm="1">
        <f t="array" ref="CG61">_xlfn.IFS($AT61="BUENO",1,$AT61="REGULAR",2,$AT61="MALO",3,$AT61="DETERIORO",4,$AT61="",0)</f>
        <v>0</v>
      </c>
      <c r="CH61" s="59" cm="1">
        <f t="array" ref="CH61">_xlfn.IFS(A61="B",CG61*$CG$47,A61="P",CG61*$CG$46,A61="PC",CG61*$CG$45,A61="C",CG61*$CG$44,A61="",0)</f>
        <v>0</v>
      </c>
      <c r="CI61" s="167">
        <f t="shared" si="9"/>
        <v>0</v>
      </c>
      <c r="CJ61" s="166" cm="1">
        <f t="array" ref="CJ61">_xlfn.IFS(A61="B",CI61*$CJ$47,A61="P",CI61*$CJ$46,A61="PC",CI61*$CJ$45,A61="C",CI61*$CJ$44,A61="",0)</f>
        <v>0</v>
      </c>
      <c r="CK61" s="58" t="str">
        <f t="shared" si="10"/>
        <v>-</v>
      </c>
      <c r="CN61" s="58">
        <f t="shared" si="2"/>
        <v>0</v>
      </c>
      <c r="CO61" s="14"/>
      <c r="CP61" s="58">
        <f t="shared" si="3"/>
        <v>0</v>
      </c>
      <c r="CQ61" s="59"/>
      <c r="CR61" s="58">
        <f t="shared" si="4"/>
        <v>0</v>
      </c>
      <c r="CS61" s="59"/>
      <c r="CT61" s="62">
        <f t="shared" si="11"/>
        <v>0</v>
      </c>
      <c r="CU61" s="166" cm="1">
        <f t="array" ref="CU61">_xlfn.IFS(A61="B",CT61*$CU$47,A61="P",CT61*$CU$46,A61="PC",CT61*$CU$45,A61="C",CT61*$CU$44,A61="",0)</f>
        <v>0</v>
      </c>
      <c r="CV61" s="165" t="str">
        <f t="shared" si="5"/>
        <v>-</v>
      </c>
      <c r="CY61" s="167">
        <f t="shared" si="12"/>
        <v>0</v>
      </c>
    </row>
    <row r="62" spans="1:105" ht="18" customHeight="1" x14ac:dyDescent="0.25">
      <c r="A62" s="164" t="str">
        <f t="shared" si="6"/>
        <v/>
      </c>
      <c r="B62" s="164" t="str">
        <f t="shared" si="6"/>
        <v/>
      </c>
      <c r="C62" s="446"/>
      <c r="D62" s="446"/>
      <c r="E62" s="446"/>
      <c r="F62" s="446"/>
      <c r="G62" s="413"/>
      <c r="H62" s="413"/>
      <c r="I62" s="438" t="str">
        <f t="shared" si="7"/>
        <v/>
      </c>
      <c r="J62" s="438"/>
      <c r="K62" s="413"/>
      <c r="L62" s="413"/>
      <c r="M62" s="425"/>
      <c r="N62" s="425"/>
      <c r="O62" s="425"/>
      <c r="P62" s="425"/>
      <c r="Q62" s="425"/>
      <c r="R62" s="443"/>
      <c r="S62" s="443"/>
      <c r="T62" s="413"/>
      <c r="U62" s="413"/>
      <c r="V62" s="413"/>
      <c r="W62" s="413"/>
      <c r="X62" s="443"/>
      <c r="Y62" s="443"/>
      <c r="Z62" s="425"/>
      <c r="AA62" s="425"/>
      <c r="AB62" s="425"/>
      <c r="AC62" s="425"/>
      <c r="AD62" s="443"/>
      <c r="AE62" s="443"/>
      <c r="AF62" s="425"/>
      <c r="AG62" s="425"/>
      <c r="AH62" s="425"/>
      <c r="AI62" s="425"/>
      <c r="AJ62" s="425"/>
      <c r="AK62" s="443"/>
      <c r="AL62" s="443"/>
      <c r="AM62" s="425"/>
      <c r="AN62" s="425"/>
      <c r="AO62" s="425"/>
      <c r="AP62" s="425"/>
      <c r="AQ62" s="425"/>
      <c r="AR62" s="443"/>
      <c r="AS62" s="443"/>
      <c r="AT62" s="443"/>
      <c r="AU62" s="443"/>
      <c r="AV62" s="443"/>
      <c r="AW62" s="444" t="str">
        <f t="shared" si="8"/>
        <v>-</v>
      </c>
      <c r="AX62" s="444"/>
      <c r="AY62" s="444"/>
      <c r="AZ62" s="444"/>
      <c r="BA62" s="168"/>
      <c r="BB62" s="443"/>
      <c r="BC62" s="443"/>
      <c r="BD62" s="443"/>
      <c r="BE62" s="443"/>
      <c r="BF62" s="443"/>
      <c r="BG62" s="443"/>
      <c r="BH62" s="443"/>
      <c r="BI62" s="443"/>
      <c r="BJ62" s="443"/>
      <c r="BK62" s="168"/>
      <c r="BL62" s="444" t="str">
        <f t="shared" si="1"/>
        <v>-</v>
      </c>
      <c r="BM62" s="444"/>
      <c r="BN62" s="444"/>
      <c r="BO62" s="444"/>
      <c r="BP62" s="445" cm="1">
        <f t="array" ref="BP62">_xlfn.IFS(A62="B",_xlfn.IFS(BL62="BUENO",I62*73.74,BL62="REGULAR",I62*196.63,BL62="MALO",I62*368.68,BL62="DETERIORO",I62*540.73),A62="P",_xlfn.IFS(BL62="BUENO",I62*4.65,BL62="REGULAR",I62*12.41,BL62="MALO",I62*23.26,BL62="DETERIORO",I62*34.12),A62="PC",_xlfn.IFS(BL62="BUENO",I62*4.65,BL62="REGULAR",I62*12.41,BL62="MALO",I62*23.26,BL62="DETERIORO",I62*34.12),A62="C",_xlfn.IFS(BL62="BUENO",I62*4.65,BL62="REGULAR",I62*12.41,BL62="MALO",I62*23.26,BL62="DETERIORO",I62*34.12),A62="",0)</f>
        <v>0</v>
      </c>
      <c r="BQ62" s="445"/>
      <c r="BR62" s="445"/>
      <c r="BS62" s="445"/>
      <c r="BW62" s="58" cm="1">
        <f t="array" ref="BW62">_xlfn.IFS($R62="BUENO",1,$R62="REGULAR",2,$R62="MALO",3,$R62="DETERIORO",4,$R62="",0)</f>
        <v>0</v>
      </c>
      <c r="BX62" s="166" cm="1">
        <f t="array" ref="BX62">_xlfn.IFS(A62="B",BW62*$BW$47,A62="P",BW62*$BW$46,A62="PC",BW62*$BW$45,A62="C",BW62*$BW$44,A62="",0)</f>
        <v>0</v>
      </c>
      <c r="BY62" s="58" cm="1">
        <f t="array" ref="BY62">_xlfn.IFS($X62="BUENO",1,$X62="REGULAR",2,$X62="MALO",3,$X62="DETERIORO",4,$X62="",0)</f>
        <v>0</v>
      </c>
      <c r="BZ62" s="59" cm="1">
        <f t="array" ref="BZ62">_xlfn.IFS(A62="B",BY62*$BY$47,A62="P",BY62*$BY$46,A62="PC",BY62*$BY$45,A62="C",BY62*$BY$44,A62="",0)</f>
        <v>0</v>
      </c>
      <c r="CA62" s="58" cm="1">
        <f t="array" ref="CA62">_xlfn.IFS($AD62="BUENO",1,$AD62="REGULAR",2,$AD62="MALO",3,$AD62="DETERIORO",4,$AD62="",0)</f>
        <v>0</v>
      </c>
      <c r="CB62" s="59" cm="1">
        <f t="array" ref="CB62">_xlfn.IFS(A62="B",CA62*$CA$47,A62="P",CA62*$CA$46,A62="PC",CA62*$CA$45,A62="C",CA62*$CA$44,A62="",0)</f>
        <v>0</v>
      </c>
      <c r="CC62" s="58" cm="1">
        <f t="array" ref="CC62">_xlfn.IFS($AK62="BUENO",1,$AK62="REGULAR",2,$AK62="MALO",3,$AK62="DETERIORO",4,$AK62="",0)</f>
        <v>0</v>
      </c>
      <c r="CD62" s="59" cm="1">
        <f t="array" ref="CD62">_xlfn.IFS(A62="B",CC62*$CC$47,A62="P",CC62*$CC$46,A62="PC",CC62*$CC$45,A62="C",CC62*$CC$44,A62="",0)</f>
        <v>0</v>
      </c>
      <c r="CE62" s="58" cm="1">
        <f t="array" ref="CE62">_xlfn.IFS($AR62="BUENO",1,$AR62="REGULAR",2,$AR62="MALO",3,$AR62="DETERIORO",4,$AR62="",0)</f>
        <v>0</v>
      </c>
      <c r="CF62" s="59" cm="1">
        <f t="array" ref="CF62">_xlfn.IFS(A62="B",CE62*$CE$47,A62="P",CE62*$CE$46,A62="PC",CE62*$CE$45,A62="C",CE62*$CE$44,A62="",0)</f>
        <v>0</v>
      </c>
      <c r="CG62" s="58" cm="1">
        <f t="array" ref="CG62">_xlfn.IFS($AT62="BUENO",1,$AT62="REGULAR",2,$AT62="MALO",3,$AT62="DETERIORO",4,$AT62="",0)</f>
        <v>0</v>
      </c>
      <c r="CH62" s="59" cm="1">
        <f t="array" ref="CH62">_xlfn.IFS(A62="B",CG62*$CG$47,A62="P",CG62*$CG$46,A62="PC",CG62*$CG$45,A62="C",CG62*$CG$44,A62="",0)</f>
        <v>0</v>
      </c>
      <c r="CI62" s="167">
        <f t="shared" si="9"/>
        <v>0</v>
      </c>
      <c r="CJ62" s="166" cm="1">
        <f t="array" ref="CJ62">_xlfn.IFS(A62="B",CI62*$CJ$47,A62="P",CI62*$CJ$46,A62="PC",CI62*$CJ$45,A62="C",CI62*$CJ$44,A62="",0)</f>
        <v>0</v>
      </c>
      <c r="CK62" s="58" t="str">
        <f t="shared" si="10"/>
        <v>-</v>
      </c>
      <c r="CN62" s="58">
        <f t="shared" si="2"/>
        <v>0</v>
      </c>
      <c r="CO62" s="14"/>
      <c r="CP62" s="58">
        <f t="shared" si="3"/>
        <v>0</v>
      </c>
      <c r="CQ62" s="59"/>
      <c r="CR62" s="58">
        <f t="shared" si="4"/>
        <v>0</v>
      </c>
      <c r="CS62" s="59"/>
      <c r="CT62" s="62">
        <f t="shared" si="11"/>
        <v>0</v>
      </c>
      <c r="CU62" s="166" cm="1">
        <f t="array" ref="CU62">_xlfn.IFS(A62="B",CT62*$CU$47,A62="P",CT62*$CU$46,A62="PC",CT62*$CU$45,A62="C",CT62*$CU$44,A62="",0)</f>
        <v>0</v>
      </c>
      <c r="CV62" s="165" t="str">
        <f t="shared" si="5"/>
        <v>-</v>
      </c>
      <c r="CY62" s="167">
        <f t="shared" si="12"/>
        <v>0</v>
      </c>
    </row>
    <row r="63" spans="1:105" ht="18" customHeight="1" x14ac:dyDescent="0.25">
      <c r="A63" s="164" t="str">
        <f t="shared" si="6"/>
        <v/>
      </c>
      <c r="B63" s="164" t="str">
        <f t="shared" si="6"/>
        <v/>
      </c>
      <c r="C63" s="446"/>
      <c r="D63" s="446"/>
      <c r="E63" s="446"/>
      <c r="F63" s="446"/>
      <c r="G63" s="413"/>
      <c r="H63" s="413"/>
      <c r="I63" s="438" t="str">
        <f t="shared" si="7"/>
        <v/>
      </c>
      <c r="J63" s="438"/>
      <c r="K63" s="413"/>
      <c r="L63" s="413"/>
      <c r="M63" s="425"/>
      <c r="N63" s="425"/>
      <c r="O63" s="425"/>
      <c r="P63" s="425"/>
      <c r="Q63" s="425"/>
      <c r="R63" s="443"/>
      <c r="S63" s="443"/>
      <c r="T63" s="413"/>
      <c r="U63" s="413"/>
      <c r="V63" s="413"/>
      <c r="W63" s="413"/>
      <c r="X63" s="443"/>
      <c r="Y63" s="443"/>
      <c r="Z63" s="425"/>
      <c r="AA63" s="425"/>
      <c r="AB63" s="425"/>
      <c r="AC63" s="425"/>
      <c r="AD63" s="443"/>
      <c r="AE63" s="443"/>
      <c r="AF63" s="425"/>
      <c r="AG63" s="425"/>
      <c r="AH63" s="425"/>
      <c r="AI63" s="425"/>
      <c r="AJ63" s="425"/>
      <c r="AK63" s="443"/>
      <c r="AL63" s="443"/>
      <c r="AM63" s="425"/>
      <c r="AN63" s="425"/>
      <c r="AO63" s="425"/>
      <c r="AP63" s="425"/>
      <c r="AQ63" s="425"/>
      <c r="AR63" s="443"/>
      <c r="AS63" s="443"/>
      <c r="AT63" s="443"/>
      <c r="AU63" s="443"/>
      <c r="AV63" s="443"/>
      <c r="AW63" s="444" t="str">
        <f t="shared" si="8"/>
        <v>-</v>
      </c>
      <c r="AX63" s="444"/>
      <c r="AY63" s="444"/>
      <c r="AZ63" s="444"/>
      <c r="BA63" s="168"/>
      <c r="BB63" s="443"/>
      <c r="BC63" s="443"/>
      <c r="BD63" s="443"/>
      <c r="BE63" s="443"/>
      <c r="BF63" s="443"/>
      <c r="BG63" s="443"/>
      <c r="BH63" s="443"/>
      <c r="BI63" s="443"/>
      <c r="BJ63" s="443"/>
      <c r="BK63" s="168"/>
      <c r="BL63" s="444" t="str">
        <f t="shared" si="1"/>
        <v>-</v>
      </c>
      <c r="BM63" s="444"/>
      <c r="BN63" s="444"/>
      <c r="BO63" s="444"/>
      <c r="BP63" s="445" cm="1">
        <f t="array" ref="BP63">_xlfn.IFS(A63="B",_xlfn.IFS(BL63="BUENO",I63*73.74,BL63="REGULAR",I63*196.63,BL63="MALO",I63*368.68,BL63="DETERIORO",I63*540.73),A63="P",_xlfn.IFS(BL63="BUENO",I63*4.65,BL63="REGULAR",I63*12.41,BL63="MALO",I63*23.26,BL63="DETERIORO",I63*34.12),A63="PC",_xlfn.IFS(BL63="BUENO",I63*4.65,BL63="REGULAR",I63*12.41,BL63="MALO",I63*23.26,BL63="DETERIORO",I63*34.12),A63="C",_xlfn.IFS(BL63="BUENO",I63*4.65,BL63="REGULAR",I63*12.41,BL63="MALO",I63*23.26,BL63="DETERIORO",I63*34.12),A63="",0)</f>
        <v>0</v>
      </c>
      <c r="BQ63" s="445"/>
      <c r="BR63" s="445"/>
      <c r="BS63" s="445"/>
      <c r="BW63" s="58" cm="1">
        <f t="array" ref="BW63">_xlfn.IFS($R63="BUENO",1,$R63="REGULAR",2,$R63="MALO",3,$R63="DETERIORO",4,$R63="",0)</f>
        <v>0</v>
      </c>
      <c r="BX63" s="166" cm="1">
        <f t="array" ref="BX63">_xlfn.IFS(A63="B",BW63*$BW$47,A63="P",BW63*$BW$46,A63="PC",BW63*$BW$45,A63="C",BW63*$BW$44,A63="",0)</f>
        <v>0</v>
      </c>
      <c r="BY63" s="58" cm="1">
        <f t="array" ref="BY63">_xlfn.IFS($X63="BUENO",1,$X63="REGULAR",2,$X63="MALO",3,$X63="DETERIORO",4,$X63="",0)</f>
        <v>0</v>
      </c>
      <c r="BZ63" s="59" cm="1">
        <f t="array" ref="BZ63">_xlfn.IFS(A63="B",BY63*$BY$47,A63="P",BY63*$BY$46,A63="PC",BY63*$BY$45,A63="C",BY63*$BY$44,A63="",0)</f>
        <v>0</v>
      </c>
      <c r="CA63" s="58" cm="1">
        <f t="array" ref="CA63">_xlfn.IFS($AD63="BUENO",1,$AD63="REGULAR",2,$AD63="MALO",3,$AD63="DETERIORO",4,$AD63="",0)</f>
        <v>0</v>
      </c>
      <c r="CB63" s="59" cm="1">
        <f t="array" ref="CB63">_xlfn.IFS(A63="B",CA63*$CA$47,A63="P",CA63*$CA$46,A63="PC",CA63*$CA$45,A63="C",CA63*$CA$44,A63="",0)</f>
        <v>0</v>
      </c>
      <c r="CC63" s="58" cm="1">
        <f t="array" ref="CC63">_xlfn.IFS($AK63="BUENO",1,$AK63="REGULAR",2,$AK63="MALO",3,$AK63="DETERIORO",4,$AK63="",0)</f>
        <v>0</v>
      </c>
      <c r="CD63" s="59" cm="1">
        <f t="array" ref="CD63">_xlfn.IFS(A63="B",CC63*$CC$47,A63="P",CC63*$CC$46,A63="PC",CC63*$CC$45,A63="C",CC63*$CC$44,A63="",0)</f>
        <v>0</v>
      </c>
      <c r="CE63" s="58" cm="1">
        <f t="array" ref="CE63">_xlfn.IFS($AR63="BUENO",1,$AR63="REGULAR",2,$AR63="MALO",3,$AR63="DETERIORO",4,$AR63="",0)</f>
        <v>0</v>
      </c>
      <c r="CF63" s="59" cm="1">
        <f t="array" ref="CF63">_xlfn.IFS(A63="B",CE63*$CE$47,A63="P",CE63*$CE$46,A63="PC",CE63*$CE$45,A63="C",CE63*$CE$44,A63="",0)</f>
        <v>0</v>
      </c>
      <c r="CG63" s="58" cm="1">
        <f t="array" ref="CG63">_xlfn.IFS($AT63="BUENO",1,$AT63="REGULAR",2,$AT63="MALO",3,$AT63="DETERIORO",4,$AT63="",0)</f>
        <v>0</v>
      </c>
      <c r="CH63" s="59" cm="1">
        <f t="array" ref="CH63">_xlfn.IFS(A63="B",CG63*$CG$47,A63="P",CG63*$CG$46,A63="PC",CG63*$CG$45,A63="C",CG63*$CG$44,A63="",0)</f>
        <v>0</v>
      </c>
      <c r="CI63" s="167">
        <f t="shared" si="9"/>
        <v>0</v>
      </c>
      <c r="CJ63" s="166" cm="1">
        <f t="array" ref="CJ63">_xlfn.IFS(A63="B",CI63*$CJ$47,A63="P",CI63*$CJ$46,A63="PC",CI63*$CJ$45,A63="C",CI63*$CJ$44,A63="",0)</f>
        <v>0</v>
      </c>
      <c r="CK63" s="58" t="str">
        <f t="shared" si="10"/>
        <v>-</v>
      </c>
      <c r="CN63" s="58">
        <f t="shared" si="2"/>
        <v>0</v>
      </c>
      <c r="CO63" s="14"/>
      <c r="CP63" s="58">
        <f t="shared" si="3"/>
        <v>0</v>
      </c>
      <c r="CQ63" s="59"/>
      <c r="CR63" s="58">
        <f t="shared" si="4"/>
        <v>0</v>
      </c>
      <c r="CS63" s="59"/>
      <c r="CT63" s="62">
        <f t="shared" si="11"/>
        <v>0</v>
      </c>
      <c r="CU63" s="166" cm="1">
        <f t="array" ref="CU63">_xlfn.IFS(A63="B",CT63*$CU$47,A63="P",CT63*$CU$46,A63="PC",CT63*$CU$45,A63="C",CT63*$CU$44,A63="",0)</f>
        <v>0</v>
      </c>
      <c r="CV63" s="165" t="str">
        <f t="shared" si="5"/>
        <v>-</v>
      </c>
      <c r="CY63" s="167">
        <f t="shared" si="12"/>
        <v>0</v>
      </c>
    </row>
    <row r="64" spans="1:105" ht="18" customHeight="1" x14ac:dyDescent="0.25">
      <c r="A64" s="164" t="str">
        <f t="shared" si="6"/>
        <v/>
      </c>
      <c r="B64" s="164" t="str">
        <f t="shared" si="6"/>
        <v/>
      </c>
      <c r="C64" s="446"/>
      <c r="D64" s="446"/>
      <c r="E64" s="446"/>
      <c r="F64" s="446"/>
      <c r="G64" s="413"/>
      <c r="H64" s="413"/>
      <c r="I64" s="438" t="str">
        <f t="shared" si="7"/>
        <v/>
      </c>
      <c r="J64" s="438"/>
      <c r="K64" s="413"/>
      <c r="L64" s="413"/>
      <c r="M64" s="425"/>
      <c r="N64" s="425"/>
      <c r="O64" s="425"/>
      <c r="P64" s="425"/>
      <c r="Q64" s="425"/>
      <c r="R64" s="443"/>
      <c r="S64" s="443"/>
      <c r="T64" s="413"/>
      <c r="U64" s="413"/>
      <c r="V64" s="413"/>
      <c r="W64" s="413"/>
      <c r="X64" s="443"/>
      <c r="Y64" s="443"/>
      <c r="Z64" s="425"/>
      <c r="AA64" s="425"/>
      <c r="AB64" s="425"/>
      <c r="AC64" s="425"/>
      <c r="AD64" s="443"/>
      <c r="AE64" s="443"/>
      <c r="AF64" s="425"/>
      <c r="AG64" s="425"/>
      <c r="AH64" s="425"/>
      <c r="AI64" s="425"/>
      <c r="AJ64" s="425"/>
      <c r="AK64" s="443"/>
      <c r="AL64" s="443"/>
      <c r="AM64" s="425"/>
      <c r="AN64" s="425"/>
      <c r="AO64" s="425"/>
      <c r="AP64" s="425"/>
      <c r="AQ64" s="425"/>
      <c r="AR64" s="443"/>
      <c r="AS64" s="443"/>
      <c r="AT64" s="443"/>
      <c r="AU64" s="443"/>
      <c r="AV64" s="443"/>
      <c r="AW64" s="444" t="str">
        <f t="shared" si="8"/>
        <v>-</v>
      </c>
      <c r="AX64" s="444"/>
      <c r="AY64" s="444"/>
      <c r="AZ64" s="444"/>
      <c r="BA64" s="168"/>
      <c r="BB64" s="443"/>
      <c r="BC64" s="443"/>
      <c r="BD64" s="443"/>
      <c r="BE64" s="443"/>
      <c r="BF64" s="443"/>
      <c r="BG64" s="443"/>
      <c r="BH64" s="443"/>
      <c r="BI64" s="443"/>
      <c r="BJ64" s="443"/>
      <c r="BK64" s="168"/>
      <c r="BL64" s="444" t="str">
        <f t="shared" si="1"/>
        <v>-</v>
      </c>
      <c r="BM64" s="444"/>
      <c r="BN64" s="444"/>
      <c r="BO64" s="444"/>
      <c r="BP64" s="445" cm="1">
        <f t="array" ref="BP64">_xlfn.IFS(A64="B",_xlfn.IFS(BL64="BUENO",I64*73.74,BL64="REGULAR",I64*196.63,BL64="MALO",I64*368.68,BL64="DETERIORO",I64*540.73),A64="P",_xlfn.IFS(BL64="BUENO",I64*4.65,BL64="REGULAR",I64*12.41,BL64="MALO",I64*23.26,BL64="DETERIORO",I64*34.12),A64="PC",_xlfn.IFS(BL64="BUENO",I64*4.65,BL64="REGULAR",I64*12.41,BL64="MALO",I64*23.26,BL64="DETERIORO",I64*34.12),A64="C",_xlfn.IFS(BL64="BUENO",I64*4.65,BL64="REGULAR",I64*12.41,BL64="MALO",I64*23.26,BL64="DETERIORO",I64*34.12),A64="",0)</f>
        <v>0</v>
      </c>
      <c r="BQ64" s="445"/>
      <c r="BR64" s="445"/>
      <c r="BS64" s="445"/>
      <c r="BW64" s="58" cm="1">
        <f t="array" ref="BW64">_xlfn.IFS($R64="BUENO",1,$R64="REGULAR",2,$R64="MALO",3,$R64="DETERIORO",4,$R64="",0)</f>
        <v>0</v>
      </c>
      <c r="BX64" s="166" cm="1">
        <f t="array" ref="BX64">_xlfn.IFS(A64="B",BW64*$BW$47,A64="P",BW64*$BW$46,A64="PC",BW64*$BW$45,A64="C",BW64*$BW$44,A64="",0)</f>
        <v>0</v>
      </c>
      <c r="BY64" s="58" cm="1">
        <f t="array" ref="BY64">_xlfn.IFS($X64="BUENO",1,$X64="REGULAR",2,$X64="MALO",3,$X64="DETERIORO",4,$X64="",0)</f>
        <v>0</v>
      </c>
      <c r="BZ64" s="59" cm="1">
        <f t="array" ref="BZ64">_xlfn.IFS(A64="B",BY64*$BY$47,A64="P",BY64*$BY$46,A64="PC",BY64*$BY$45,A64="C",BY64*$BY$44,A64="",0)</f>
        <v>0</v>
      </c>
      <c r="CA64" s="58" cm="1">
        <f t="array" ref="CA64">_xlfn.IFS($AD64="BUENO",1,$AD64="REGULAR",2,$AD64="MALO",3,$AD64="DETERIORO",4,$AD64="",0)</f>
        <v>0</v>
      </c>
      <c r="CB64" s="59" cm="1">
        <f t="array" ref="CB64">_xlfn.IFS(A64="B",CA64*$CA$47,A64="P",CA64*$CA$46,A64="PC",CA64*$CA$45,A64="C",CA64*$CA$44,A64="",0)</f>
        <v>0</v>
      </c>
      <c r="CC64" s="58" cm="1">
        <f t="array" ref="CC64">_xlfn.IFS($AK64="BUENO",1,$AK64="REGULAR",2,$AK64="MALO",3,$AK64="DETERIORO",4,$AK64="",0)</f>
        <v>0</v>
      </c>
      <c r="CD64" s="59" cm="1">
        <f t="array" ref="CD64">_xlfn.IFS(A64="B",CC64*$CC$47,A64="P",CC64*$CC$46,A64="PC",CC64*$CC$45,A64="C",CC64*$CC$44,A64="",0)</f>
        <v>0</v>
      </c>
      <c r="CE64" s="58" cm="1">
        <f t="array" ref="CE64">_xlfn.IFS($AR64="BUENO",1,$AR64="REGULAR",2,$AR64="MALO",3,$AR64="DETERIORO",4,$AR64="",0)</f>
        <v>0</v>
      </c>
      <c r="CF64" s="59" cm="1">
        <f t="array" ref="CF64">_xlfn.IFS(A64="B",CE64*$CE$47,A64="P",CE64*$CE$46,A64="PC",CE64*$CE$45,A64="C",CE64*$CE$44,A64="",0)</f>
        <v>0</v>
      </c>
      <c r="CG64" s="58" cm="1">
        <f t="array" ref="CG64">_xlfn.IFS($AT64="BUENO",1,$AT64="REGULAR",2,$AT64="MALO",3,$AT64="DETERIORO",4,$AT64="",0)</f>
        <v>0</v>
      </c>
      <c r="CH64" s="59" cm="1">
        <f t="array" ref="CH64">_xlfn.IFS(A64="B",CG64*$CG$47,A64="P",CG64*$CG$46,A64="PC",CG64*$CG$45,A64="C",CG64*$CG$44,A64="",0)</f>
        <v>0</v>
      </c>
      <c r="CI64" s="167">
        <f t="shared" si="9"/>
        <v>0</v>
      </c>
      <c r="CJ64" s="166" cm="1">
        <f t="array" ref="CJ64">_xlfn.IFS(A64="B",CI64*$CJ$47,A64="P",CI64*$CJ$46,A64="PC",CI64*$CJ$45,A64="C",CI64*$CJ$44,A64="",0)</f>
        <v>0</v>
      </c>
      <c r="CK64" s="58" t="str">
        <f t="shared" si="10"/>
        <v>-</v>
      </c>
      <c r="CN64" s="58">
        <f t="shared" si="2"/>
        <v>0</v>
      </c>
      <c r="CO64" s="14"/>
      <c r="CP64" s="58">
        <f t="shared" si="3"/>
        <v>0</v>
      </c>
      <c r="CQ64" s="59"/>
      <c r="CR64" s="58">
        <f t="shared" si="4"/>
        <v>0</v>
      </c>
      <c r="CS64" s="59"/>
      <c r="CT64" s="62">
        <f t="shared" si="11"/>
        <v>0</v>
      </c>
      <c r="CU64" s="166" cm="1">
        <f t="array" ref="CU64">_xlfn.IFS(A64="B",CT64*$CU$47,A64="P",CT64*$CU$46,A64="PC",CT64*$CU$45,A64="C",CT64*$CU$44,A64="",0)</f>
        <v>0</v>
      </c>
      <c r="CV64" s="165" t="str">
        <f t="shared" si="5"/>
        <v>-</v>
      </c>
      <c r="CY64" s="167">
        <f t="shared" si="12"/>
        <v>0</v>
      </c>
    </row>
    <row r="65" spans="1:103" ht="18" customHeight="1" x14ac:dyDescent="0.25">
      <c r="A65" s="164" t="str">
        <f t="shared" si="6"/>
        <v/>
      </c>
      <c r="B65" s="164" t="str">
        <f t="shared" si="6"/>
        <v/>
      </c>
      <c r="C65" s="446"/>
      <c r="D65" s="446"/>
      <c r="E65" s="446"/>
      <c r="F65" s="446"/>
      <c r="G65" s="413"/>
      <c r="H65" s="413"/>
      <c r="I65" s="438" t="str">
        <f t="shared" si="7"/>
        <v/>
      </c>
      <c r="J65" s="438"/>
      <c r="K65" s="413"/>
      <c r="L65" s="413"/>
      <c r="M65" s="425"/>
      <c r="N65" s="425"/>
      <c r="O65" s="425"/>
      <c r="P65" s="425"/>
      <c r="Q65" s="425"/>
      <c r="R65" s="443"/>
      <c r="S65" s="443"/>
      <c r="T65" s="413"/>
      <c r="U65" s="413"/>
      <c r="V65" s="413"/>
      <c r="W65" s="413"/>
      <c r="X65" s="443"/>
      <c r="Y65" s="443"/>
      <c r="Z65" s="425"/>
      <c r="AA65" s="425"/>
      <c r="AB65" s="425"/>
      <c r="AC65" s="425"/>
      <c r="AD65" s="443"/>
      <c r="AE65" s="443"/>
      <c r="AF65" s="425"/>
      <c r="AG65" s="425"/>
      <c r="AH65" s="425"/>
      <c r="AI65" s="425"/>
      <c r="AJ65" s="425"/>
      <c r="AK65" s="443"/>
      <c r="AL65" s="443"/>
      <c r="AM65" s="425"/>
      <c r="AN65" s="425"/>
      <c r="AO65" s="425"/>
      <c r="AP65" s="425"/>
      <c r="AQ65" s="425"/>
      <c r="AR65" s="443"/>
      <c r="AS65" s="443"/>
      <c r="AT65" s="443"/>
      <c r="AU65" s="443"/>
      <c r="AV65" s="443"/>
      <c r="AW65" s="444" t="str">
        <f t="shared" si="8"/>
        <v>-</v>
      </c>
      <c r="AX65" s="444"/>
      <c r="AY65" s="444"/>
      <c r="AZ65" s="444"/>
      <c r="BA65" s="168"/>
      <c r="BB65" s="443"/>
      <c r="BC65" s="443"/>
      <c r="BD65" s="443"/>
      <c r="BE65" s="443"/>
      <c r="BF65" s="443"/>
      <c r="BG65" s="443"/>
      <c r="BH65" s="443"/>
      <c r="BI65" s="443"/>
      <c r="BJ65" s="443"/>
      <c r="BK65" s="168"/>
      <c r="BL65" s="444" t="str">
        <f t="shared" si="1"/>
        <v>-</v>
      </c>
      <c r="BM65" s="444"/>
      <c r="BN65" s="444"/>
      <c r="BO65" s="444"/>
      <c r="BP65" s="445" cm="1">
        <f t="array" ref="BP65">_xlfn.IFS(A65="B",_xlfn.IFS(BL65="BUENO",I65*73.74,BL65="REGULAR",I65*196.63,BL65="MALO",I65*368.68,BL65="DETERIORO",I65*540.73),A65="P",_xlfn.IFS(BL65="BUENO",I65*4.65,BL65="REGULAR",I65*12.41,BL65="MALO",I65*23.26,BL65="DETERIORO",I65*34.12),A65="PC",_xlfn.IFS(BL65="BUENO",I65*4.65,BL65="REGULAR",I65*12.41,BL65="MALO",I65*23.26,BL65="DETERIORO",I65*34.12),A65="C",_xlfn.IFS(BL65="BUENO",I65*4.65,BL65="REGULAR",I65*12.41,BL65="MALO",I65*23.26,BL65="DETERIORO",I65*34.12),A65="",0)</f>
        <v>0</v>
      </c>
      <c r="BQ65" s="445"/>
      <c r="BR65" s="445"/>
      <c r="BS65" s="445"/>
      <c r="BW65" s="58" cm="1">
        <f t="array" ref="BW65">_xlfn.IFS($R65="BUENO",1,$R65="REGULAR",2,$R65="MALO",3,$R65="DETERIORO",4,$R65="",0)</f>
        <v>0</v>
      </c>
      <c r="BX65" s="166" cm="1">
        <f t="array" ref="BX65">_xlfn.IFS(A65="B",BW65*$BW$47,A65="P",BW65*$BW$46,A65="PC",BW65*$BW$45,A65="C",BW65*$BW$44,A65="",0)</f>
        <v>0</v>
      </c>
      <c r="BY65" s="58" cm="1">
        <f t="array" ref="BY65">_xlfn.IFS($X65="BUENO",1,$X65="REGULAR",2,$X65="MALO",3,$X65="DETERIORO",4,$X65="",0)</f>
        <v>0</v>
      </c>
      <c r="BZ65" s="59" cm="1">
        <f t="array" ref="BZ65">_xlfn.IFS(A65="B",BY65*$BY$47,A65="P",BY65*$BY$46,A65="PC",BY65*$BY$45,A65="C",BY65*$BY$44,A65="",0)</f>
        <v>0</v>
      </c>
      <c r="CA65" s="58" cm="1">
        <f t="array" ref="CA65">_xlfn.IFS($AD65="BUENO",1,$AD65="REGULAR",2,$AD65="MALO",3,$AD65="DETERIORO",4,$AD65="",0)</f>
        <v>0</v>
      </c>
      <c r="CB65" s="59" cm="1">
        <f t="array" ref="CB65">_xlfn.IFS(A65="B",CA65*$CA$47,A65="P",CA65*$CA$46,A65="PC",CA65*$CA$45,A65="C",CA65*$CA$44,A65="",0)</f>
        <v>0</v>
      </c>
      <c r="CC65" s="58" cm="1">
        <f t="array" ref="CC65">_xlfn.IFS($AK65="BUENO",1,$AK65="REGULAR",2,$AK65="MALO",3,$AK65="DETERIORO",4,$AK65="",0)</f>
        <v>0</v>
      </c>
      <c r="CD65" s="59" cm="1">
        <f t="array" ref="CD65">_xlfn.IFS(A65="B",CC65*$CC$47,A65="P",CC65*$CC$46,A65="PC",CC65*$CC$45,A65="C",CC65*$CC$44,A65="",0)</f>
        <v>0</v>
      </c>
      <c r="CE65" s="58" cm="1">
        <f t="array" ref="CE65">_xlfn.IFS($AR65="BUENO",1,$AR65="REGULAR",2,$AR65="MALO",3,$AR65="DETERIORO",4,$AR65="",0)</f>
        <v>0</v>
      </c>
      <c r="CF65" s="59" cm="1">
        <f t="array" ref="CF65">_xlfn.IFS(A65="B",CE65*$CE$47,A65="P",CE65*$CE$46,A65="PC",CE65*$CE$45,A65="C",CE65*$CE$44,A65="",0)</f>
        <v>0</v>
      </c>
      <c r="CG65" s="58" cm="1">
        <f t="array" ref="CG65">_xlfn.IFS($AT65="BUENO",1,$AT65="REGULAR",2,$AT65="MALO",3,$AT65="DETERIORO",4,$AT65="",0)</f>
        <v>0</v>
      </c>
      <c r="CH65" s="59" cm="1">
        <f t="array" ref="CH65">_xlfn.IFS(A65="B",CG65*$CG$47,A65="P",CG65*$CG$46,A65="PC",CG65*$CG$45,A65="C",CG65*$CG$44,A65="",0)</f>
        <v>0</v>
      </c>
      <c r="CI65" s="167">
        <f t="shared" si="9"/>
        <v>0</v>
      </c>
      <c r="CJ65" s="166" cm="1">
        <f t="array" ref="CJ65">_xlfn.IFS(A65="B",CI65*$CJ$47,A65="P",CI65*$CJ$46,A65="PC",CI65*$CJ$45,A65="C",CI65*$CJ$44,A65="",0)</f>
        <v>0</v>
      </c>
      <c r="CK65" s="58" t="str">
        <f t="shared" si="10"/>
        <v>-</v>
      </c>
      <c r="CN65" s="58">
        <f t="shared" si="2"/>
        <v>0</v>
      </c>
      <c r="CO65" s="14"/>
      <c r="CP65" s="58">
        <f t="shared" si="3"/>
        <v>0</v>
      </c>
      <c r="CQ65" s="59"/>
      <c r="CR65" s="58">
        <f t="shared" si="4"/>
        <v>0</v>
      </c>
      <c r="CS65" s="59"/>
      <c r="CT65" s="62">
        <f t="shared" si="11"/>
        <v>0</v>
      </c>
      <c r="CU65" s="166" cm="1">
        <f t="array" ref="CU65">_xlfn.IFS(A65="B",CT65*$CU$47,A65="P",CT65*$CU$46,A65="PC",CT65*$CU$45,A65="C",CT65*$CU$44,A65="",0)</f>
        <v>0</v>
      </c>
      <c r="CV65" s="165" t="str">
        <f t="shared" si="5"/>
        <v>-</v>
      </c>
      <c r="CY65" s="167">
        <f t="shared" si="12"/>
        <v>0</v>
      </c>
    </row>
    <row r="66" spans="1:103" ht="18" customHeight="1" x14ac:dyDescent="0.25">
      <c r="A66" s="164" t="str">
        <f t="shared" si="6"/>
        <v/>
      </c>
      <c r="B66" s="164" t="str">
        <f t="shared" si="6"/>
        <v/>
      </c>
      <c r="C66" s="446"/>
      <c r="D66" s="446"/>
      <c r="E66" s="446"/>
      <c r="F66" s="446"/>
      <c r="G66" s="413"/>
      <c r="H66" s="413"/>
      <c r="I66" s="438" t="str">
        <f t="shared" si="7"/>
        <v/>
      </c>
      <c r="J66" s="438"/>
      <c r="K66" s="413"/>
      <c r="L66" s="413"/>
      <c r="M66" s="425"/>
      <c r="N66" s="425"/>
      <c r="O66" s="425"/>
      <c r="P66" s="425"/>
      <c r="Q66" s="425"/>
      <c r="R66" s="443"/>
      <c r="S66" s="443"/>
      <c r="T66" s="413"/>
      <c r="U66" s="413"/>
      <c r="V66" s="413"/>
      <c r="W66" s="413"/>
      <c r="X66" s="443"/>
      <c r="Y66" s="443"/>
      <c r="Z66" s="425"/>
      <c r="AA66" s="425"/>
      <c r="AB66" s="425"/>
      <c r="AC66" s="425"/>
      <c r="AD66" s="443"/>
      <c r="AE66" s="443"/>
      <c r="AF66" s="425"/>
      <c r="AG66" s="425"/>
      <c r="AH66" s="425"/>
      <c r="AI66" s="425"/>
      <c r="AJ66" s="425"/>
      <c r="AK66" s="443"/>
      <c r="AL66" s="443"/>
      <c r="AM66" s="425"/>
      <c r="AN66" s="425"/>
      <c r="AO66" s="425"/>
      <c r="AP66" s="425"/>
      <c r="AQ66" s="425"/>
      <c r="AR66" s="443"/>
      <c r="AS66" s="443"/>
      <c r="AT66" s="443"/>
      <c r="AU66" s="443"/>
      <c r="AV66" s="443"/>
      <c r="AW66" s="444" t="str">
        <f t="shared" si="8"/>
        <v>-</v>
      </c>
      <c r="AX66" s="444"/>
      <c r="AY66" s="444"/>
      <c r="AZ66" s="444"/>
      <c r="BA66" s="168"/>
      <c r="BB66" s="443"/>
      <c r="BC66" s="443"/>
      <c r="BD66" s="443"/>
      <c r="BE66" s="443"/>
      <c r="BF66" s="443"/>
      <c r="BG66" s="443"/>
      <c r="BH66" s="443"/>
      <c r="BI66" s="443"/>
      <c r="BJ66" s="443"/>
      <c r="BK66" s="168"/>
      <c r="BL66" s="444" t="str">
        <f t="shared" si="1"/>
        <v>-</v>
      </c>
      <c r="BM66" s="444"/>
      <c r="BN66" s="444"/>
      <c r="BO66" s="444"/>
      <c r="BP66" s="445" cm="1">
        <f t="array" ref="BP66">_xlfn.IFS(A66="B",_xlfn.IFS(BL66="BUENO",I66*73.74,BL66="REGULAR",I66*196.63,BL66="MALO",I66*368.68,BL66="DETERIORO",I66*540.73),A66="P",_xlfn.IFS(BL66="BUENO",I66*4.65,BL66="REGULAR",I66*12.41,BL66="MALO",I66*23.26,BL66="DETERIORO",I66*34.12),A66="PC",_xlfn.IFS(BL66="BUENO",I66*4.65,BL66="REGULAR",I66*12.41,BL66="MALO",I66*23.26,BL66="DETERIORO",I66*34.12),A66="C",_xlfn.IFS(BL66="BUENO",I66*4.65,BL66="REGULAR",I66*12.41,BL66="MALO",I66*23.26,BL66="DETERIORO",I66*34.12),A66="",0)</f>
        <v>0</v>
      </c>
      <c r="BQ66" s="445"/>
      <c r="BR66" s="445"/>
      <c r="BS66" s="445"/>
      <c r="BW66" s="58" cm="1">
        <f t="array" ref="BW66">_xlfn.IFS($R66="BUENO",1,$R66="REGULAR",2,$R66="MALO",3,$R66="DETERIORO",4,$R66="",0)</f>
        <v>0</v>
      </c>
      <c r="BX66" s="166" cm="1">
        <f t="array" ref="BX66">_xlfn.IFS(A66="B",BW66*$BW$47,A66="P",BW66*$BW$46,A66="PC",BW66*$BW$45,A66="C",BW66*$BW$44,A66="",0)</f>
        <v>0</v>
      </c>
      <c r="BY66" s="58" cm="1">
        <f t="array" ref="BY66">_xlfn.IFS($X66="BUENO",1,$X66="REGULAR",2,$X66="MALO",3,$X66="DETERIORO",4,$X66="",0)</f>
        <v>0</v>
      </c>
      <c r="BZ66" s="59" cm="1">
        <f t="array" ref="BZ66">_xlfn.IFS(A66="B",BY66*$BY$47,A66="P",BY66*$BY$46,A66="PC",BY66*$BY$45,A66="C",BY66*$BY$44,A66="",0)</f>
        <v>0</v>
      </c>
      <c r="CA66" s="58" cm="1">
        <f t="array" ref="CA66">_xlfn.IFS($AD66="BUENO",1,$AD66="REGULAR",2,$AD66="MALO",3,$AD66="DETERIORO",4,$AD66="",0)</f>
        <v>0</v>
      </c>
      <c r="CB66" s="59" cm="1">
        <f t="array" ref="CB66">_xlfn.IFS(A66="B",CA66*$CA$47,A66="P",CA66*$CA$46,A66="PC",CA66*$CA$45,A66="C",CA66*$CA$44,A66="",0)</f>
        <v>0</v>
      </c>
      <c r="CC66" s="58" cm="1">
        <f t="array" ref="CC66">_xlfn.IFS($AK66="BUENO",1,$AK66="REGULAR",2,$AK66="MALO",3,$AK66="DETERIORO",4,$AK66="",0)</f>
        <v>0</v>
      </c>
      <c r="CD66" s="59" cm="1">
        <f t="array" ref="CD66">_xlfn.IFS(A66="B",CC66*$CC$47,A66="P",CC66*$CC$46,A66="PC",CC66*$CC$45,A66="C",CC66*$CC$44,A66="",0)</f>
        <v>0</v>
      </c>
      <c r="CE66" s="58" cm="1">
        <f t="array" ref="CE66">_xlfn.IFS($AR66="BUENO",1,$AR66="REGULAR",2,$AR66="MALO",3,$AR66="DETERIORO",4,$AR66="",0)</f>
        <v>0</v>
      </c>
      <c r="CF66" s="59" cm="1">
        <f t="array" ref="CF66">_xlfn.IFS(A66="B",CE66*$CE$47,A66="P",CE66*$CE$46,A66="PC",CE66*$CE$45,A66="C",CE66*$CE$44,A66="",0)</f>
        <v>0</v>
      </c>
      <c r="CG66" s="58" cm="1">
        <f t="array" ref="CG66">_xlfn.IFS($AT66="BUENO",1,$AT66="REGULAR",2,$AT66="MALO",3,$AT66="DETERIORO",4,$AT66="",0)</f>
        <v>0</v>
      </c>
      <c r="CH66" s="59" cm="1">
        <f t="array" ref="CH66">_xlfn.IFS(A66="B",CG66*$CG$47,A66="P",CG66*$CG$46,A66="PC",CG66*$CG$45,A66="C",CG66*$CG$44,A66="",0)</f>
        <v>0</v>
      </c>
      <c r="CI66" s="167">
        <f t="shared" si="9"/>
        <v>0</v>
      </c>
      <c r="CJ66" s="166" cm="1">
        <f t="array" ref="CJ66">_xlfn.IFS(A66="B",CI66*$CJ$47,A66="P",CI66*$CJ$46,A66="PC",CI66*$CJ$45,A66="C",CI66*$CJ$44,A66="",0)</f>
        <v>0</v>
      </c>
      <c r="CK66" s="58" t="str">
        <f t="shared" si="10"/>
        <v>-</v>
      </c>
      <c r="CN66" s="58">
        <f t="shared" si="2"/>
        <v>0</v>
      </c>
      <c r="CO66" s="14"/>
      <c r="CP66" s="58">
        <f t="shared" si="3"/>
        <v>0</v>
      </c>
      <c r="CQ66" s="59"/>
      <c r="CR66" s="58">
        <f t="shared" si="4"/>
        <v>0</v>
      </c>
      <c r="CS66" s="59"/>
      <c r="CT66" s="62">
        <f t="shared" si="11"/>
        <v>0</v>
      </c>
      <c r="CU66" s="166" cm="1">
        <f t="array" ref="CU66">_xlfn.IFS(A66="B",CT66*$CU$47,A66="P",CT66*$CU$46,A66="PC",CT66*$CU$45,A66="C",CT66*$CU$44,A66="",0)</f>
        <v>0</v>
      </c>
      <c r="CV66" s="165" t="str">
        <f t="shared" si="5"/>
        <v>-</v>
      </c>
      <c r="CY66" s="167">
        <f t="shared" si="12"/>
        <v>0</v>
      </c>
    </row>
    <row r="67" spans="1:103" ht="18" customHeight="1" x14ac:dyDescent="0.25">
      <c r="A67" s="164" t="str">
        <f t="shared" si="6"/>
        <v/>
      </c>
      <c r="B67" s="164" t="str">
        <f t="shared" si="6"/>
        <v/>
      </c>
      <c r="C67" s="446"/>
      <c r="D67" s="446"/>
      <c r="E67" s="446"/>
      <c r="F67" s="446"/>
      <c r="G67" s="413"/>
      <c r="H67" s="413"/>
      <c r="I67" s="438" t="str">
        <f t="shared" si="7"/>
        <v/>
      </c>
      <c r="J67" s="438"/>
      <c r="K67" s="413"/>
      <c r="L67" s="413"/>
      <c r="M67" s="425"/>
      <c r="N67" s="425"/>
      <c r="O67" s="425"/>
      <c r="P67" s="425"/>
      <c r="Q67" s="425"/>
      <c r="R67" s="443"/>
      <c r="S67" s="443"/>
      <c r="T67" s="413"/>
      <c r="U67" s="413"/>
      <c r="V67" s="413"/>
      <c r="W67" s="413"/>
      <c r="X67" s="443"/>
      <c r="Y67" s="443"/>
      <c r="Z67" s="425"/>
      <c r="AA67" s="425"/>
      <c r="AB67" s="425"/>
      <c r="AC67" s="425"/>
      <c r="AD67" s="443"/>
      <c r="AE67" s="443"/>
      <c r="AF67" s="425"/>
      <c r="AG67" s="425"/>
      <c r="AH67" s="425"/>
      <c r="AI67" s="425"/>
      <c r="AJ67" s="425"/>
      <c r="AK67" s="443"/>
      <c r="AL67" s="443"/>
      <c r="AM67" s="425"/>
      <c r="AN67" s="425"/>
      <c r="AO67" s="425"/>
      <c r="AP67" s="425"/>
      <c r="AQ67" s="425"/>
      <c r="AR67" s="443"/>
      <c r="AS67" s="443"/>
      <c r="AT67" s="443"/>
      <c r="AU67" s="443"/>
      <c r="AV67" s="443"/>
      <c r="AW67" s="444" t="str">
        <f t="shared" si="8"/>
        <v>-</v>
      </c>
      <c r="AX67" s="444"/>
      <c r="AY67" s="444"/>
      <c r="AZ67" s="444"/>
      <c r="BA67" s="168"/>
      <c r="BB67" s="443"/>
      <c r="BC67" s="443"/>
      <c r="BD67" s="443"/>
      <c r="BE67" s="443"/>
      <c r="BF67" s="443"/>
      <c r="BG67" s="443"/>
      <c r="BH67" s="443"/>
      <c r="BI67" s="443"/>
      <c r="BJ67" s="443"/>
      <c r="BK67" s="168"/>
      <c r="BL67" s="444" t="str">
        <f t="shared" si="1"/>
        <v>-</v>
      </c>
      <c r="BM67" s="444"/>
      <c r="BN67" s="444"/>
      <c r="BO67" s="444"/>
      <c r="BP67" s="445" cm="1">
        <f t="array" ref="BP67">_xlfn.IFS(A67="B",_xlfn.IFS(BL67="BUENO",I67*73.74,BL67="REGULAR",I67*196.63,BL67="MALO",I67*368.68,BL67="DETERIORO",I67*540.73),A67="P",_xlfn.IFS(BL67="BUENO",I67*4.65,BL67="REGULAR",I67*12.41,BL67="MALO",I67*23.26,BL67="DETERIORO",I67*34.12),A67="PC",_xlfn.IFS(BL67="BUENO",I67*4.65,BL67="REGULAR",I67*12.41,BL67="MALO",I67*23.26,BL67="DETERIORO",I67*34.12),A67="C",_xlfn.IFS(BL67="BUENO",I67*4.65,BL67="REGULAR",I67*12.41,BL67="MALO",I67*23.26,BL67="DETERIORO",I67*34.12),A67="",0)</f>
        <v>0</v>
      </c>
      <c r="BQ67" s="445"/>
      <c r="BR67" s="445"/>
      <c r="BS67" s="445"/>
      <c r="BW67" s="58" cm="1">
        <f t="array" ref="BW67">_xlfn.IFS($R67="BUENO",1,$R67="REGULAR",2,$R67="MALO",3,$R67="DETERIORO",4,$R67="",0)</f>
        <v>0</v>
      </c>
      <c r="BX67" s="166" cm="1">
        <f t="array" ref="BX67">_xlfn.IFS(A67="B",BW67*$BW$47,A67="P",BW67*$BW$46,A67="PC",BW67*$BW$45,A67="C",BW67*$BW$44,A67="",0)</f>
        <v>0</v>
      </c>
      <c r="BY67" s="58" cm="1">
        <f t="array" ref="BY67">_xlfn.IFS($X67="BUENO",1,$X67="REGULAR",2,$X67="MALO",3,$X67="DETERIORO",4,$X67="",0)</f>
        <v>0</v>
      </c>
      <c r="BZ67" s="59" cm="1">
        <f t="array" ref="BZ67">_xlfn.IFS(A67="B",BY67*$BY$47,A67="P",BY67*$BY$46,A67="PC",BY67*$BY$45,A67="C",BY67*$BY$44,A67="",0)</f>
        <v>0</v>
      </c>
      <c r="CA67" s="58" cm="1">
        <f t="array" ref="CA67">_xlfn.IFS($AD67="BUENO",1,$AD67="REGULAR",2,$AD67="MALO",3,$AD67="DETERIORO",4,$AD67="",0)</f>
        <v>0</v>
      </c>
      <c r="CB67" s="59" cm="1">
        <f t="array" ref="CB67">_xlfn.IFS(A67="B",CA67*$CA$47,A67="P",CA67*$CA$46,A67="PC",CA67*$CA$45,A67="C",CA67*$CA$44,A67="",0)</f>
        <v>0</v>
      </c>
      <c r="CC67" s="58" cm="1">
        <f t="array" ref="CC67">_xlfn.IFS($AK67="BUENO",1,$AK67="REGULAR",2,$AK67="MALO",3,$AK67="DETERIORO",4,$AK67="",0)</f>
        <v>0</v>
      </c>
      <c r="CD67" s="59" cm="1">
        <f t="array" ref="CD67">_xlfn.IFS(A67="B",CC67*$CC$47,A67="P",CC67*$CC$46,A67="PC",CC67*$CC$45,A67="C",CC67*$CC$44,A67="",0)</f>
        <v>0</v>
      </c>
      <c r="CE67" s="58" cm="1">
        <f t="array" ref="CE67">_xlfn.IFS($AR67="BUENO",1,$AR67="REGULAR",2,$AR67="MALO",3,$AR67="DETERIORO",4,$AR67="",0)</f>
        <v>0</v>
      </c>
      <c r="CF67" s="59" cm="1">
        <f t="array" ref="CF67">_xlfn.IFS(A67="B",CE67*$CE$47,A67="P",CE67*$CE$46,A67="PC",CE67*$CE$45,A67="C",CE67*$CE$44,A67="",0)</f>
        <v>0</v>
      </c>
      <c r="CG67" s="58" cm="1">
        <f t="array" ref="CG67">_xlfn.IFS($AT67="BUENO",1,$AT67="REGULAR",2,$AT67="MALO",3,$AT67="DETERIORO",4,$AT67="",0)</f>
        <v>0</v>
      </c>
      <c r="CH67" s="59" cm="1">
        <f t="array" ref="CH67">_xlfn.IFS(A67="B",CG67*$CG$47,A67="P",CG67*$CG$46,A67="PC",CG67*$CG$45,A67="C",CG67*$CG$44,A67="",0)</f>
        <v>0</v>
      </c>
      <c r="CI67" s="167">
        <f t="shared" si="9"/>
        <v>0</v>
      </c>
      <c r="CJ67" s="166" cm="1">
        <f t="array" ref="CJ67">_xlfn.IFS(A67="B",CI67*$CJ$47,A67="P",CI67*$CJ$46,A67="PC",CI67*$CJ$45,A67="C",CI67*$CJ$44,A67="",0)</f>
        <v>0</v>
      </c>
      <c r="CK67" s="58" t="str">
        <f t="shared" si="10"/>
        <v>-</v>
      </c>
      <c r="CN67" s="58">
        <f t="shared" si="2"/>
        <v>0</v>
      </c>
      <c r="CO67" s="14"/>
      <c r="CP67" s="58">
        <f t="shared" si="3"/>
        <v>0</v>
      </c>
      <c r="CQ67" s="59"/>
      <c r="CR67" s="58">
        <f t="shared" si="4"/>
        <v>0</v>
      </c>
      <c r="CS67" s="59"/>
      <c r="CT67" s="62">
        <f t="shared" si="11"/>
        <v>0</v>
      </c>
      <c r="CU67" s="166" cm="1">
        <f t="array" ref="CU67">_xlfn.IFS(A67="B",CT67*$CU$47,A67="P",CT67*$CU$46,A67="PC",CT67*$CU$45,A67="C",CT67*$CU$44,A67="",0)</f>
        <v>0</v>
      </c>
      <c r="CV67" s="165" t="str">
        <f t="shared" si="5"/>
        <v>-</v>
      </c>
      <c r="CY67" s="167">
        <f t="shared" si="12"/>
        <v>0</v>
      </c>
    </row>
    <row r="68" spans="1:103" ht="18" customHeight="1" x14ac:dyDescent="0.25">
      <c r="A68" s="164" t="str">
        <f t="shared" si="6"/>
        <v/>
      </c>
      <c r="B68" s="164" t="str">
        <f t="shared" si="6"/>
        <v/>
      </c>
      <c r="C68" s="446"/>
      <c r="D68" s="446"/>
      <c r="E68" s="446"/>
      <c r="F68" s="446"/>
      <c r="G68" s="413"/>
      <c r="H68" s="413"/>
      <c r="I68" s="438" t="str">
        <f t="shared" si="7"/>
        <v/>
      </c>
      <c r="J68" s="438"/>
      <c r="K68" s="413"/>
      <c r="L68" s="413"/>
      <c r="M68" s="425"/>
      <c r="N68" s="425"/>
      <c r="O68" s="425"/>
      <c r="P68" s="425"/>
      <c r="Q68" s="425"/>
      <c r="R68" s="443"/>
      <c r="S68" s="443"/>
      <c r="T68" s="413"/>
      <c r="U68" s="413"/>
      <c r="V68" s="413"/>
      <c r="W68" s="413"/>
      <c r="X68" s="443"/>
      <c r="Y68" s="443"/>
      <c r="Z68" s="425"/>
      <c r="AA68" s="425"/>
      <c r="AB68" s="425"/>
      <c r="AC68" s="425"/>
      <c r="AD68" s="443"/>
      <c r="AE68" s="443"/>
      <c r="AF68" s="425"/>
      <c r="AG68" s="425"/>
      <c r="AH68" s="425"/>
      <c r="AI68" s="425"/>
      <c r="AJ68" s="425"/>
      <c r="AK68" s="443"/>
      <c r="AL68" s="443"/>
      <c r="AM68" s="425"/>
      <c r="AN68" s="425"/>
      <c r="AO68" s="425"/>
      <c r="AP68" s="425"/>
      <c r="AQ68" s="425"/>
      <c r="AR68" s="443"/>
      <c r="AS68" s="443"/>
      <c r="AT68" s="443"/>
      <c r="AU68" s="443"/>
      <c r="AV68" s="443"/>
      <c r="AW68" s="444" t="str">
        <f t="shared" si="8"/>
        <v>-</v>
      </c>
      <c r="AX68" s="444"/>
      <c r="AY68" s="444"/>
      <c r="AZ68" s="444"/>
      <c r="BA68" s="168"/>
      <c r="BB68" s="443"/>
      <c r="BC68" s="443"/>
      <c r="BD68" s="443"/>
      <c r="BE68" s="443"/>
      <c r="BF68" s="443"/>
      <c r="BG68" s="443"/>
      <c r="BH68" s="443"/>
      <c r="BI68" s="443"/>
      <c r="BJ68" s="443"/>
      <c r="BK68" s="168"/>
      <c r="BL68" s="444" t="str">
        <f t="shared" si="1"/>
        <v>-</v>
      </c>
      <c r="BM68" s="444"/>
      <c r="BN68" s="444"/>
      <c r="BO68" s="444"/>
      <c r="BP68" s="445" cm="1">
        <f t="array" ref="BP68">_xlfn.IFS(A68="B",_xlfn.IFS(BL68="BUENO",I68*73.74,BL68="REGULAR",I68*196.63,BL68="MALO",I68*368.68,BL68="DETERIORO",I68*540.73),A68="P",_xlfn.IFS(BL68="BUENO",I68*4.65,BL68="REGULAR",I68*12.41,BL68="MALO",I68*23.26,BL68="DETERIORO",I68*34.12),A68="PC",_xlfn.IFS(BL68="BUENO",I68*4.65,BL68="REGULAR",I68*12.41,BL68="MALO",I68*23.26,BL68="DETERIORO",I68*34.12),A68="C",_xlfn.IFS(BL68="BUENO",I68*4.65,BL68="REGULAR",I68*12.41,BL68="MALO",I68*23.26,BL68="DETERIORO",I68*34.12),A68="",0)</f>
        <v>0</v>
      </c>
      <c r="BQ68" s="445"/>
      <c r="BR68" s="445"/>
      <c r="BS68" s="445"/>
      <c r="BW68" s="58" cm="1">
        <f t="array" ref="BW68">_xlfn.IFS($R68="BUENO",1,$R68="REGULAR",2,$R68="MALO",3,$R68="DETERIORO",4,$R68="",0)</f>
        <v>0</v>
      </c>
      <c r="BX68" s="166" cm="1">
        <f t="array" ref="BX68">_xlfn.IFS(A68="B",BW68*$BW$47,A68="P",BW68*$BW$46,A68="PC",BW68*$BW$45,A68="C",BW68*$BW$44,A68="",0)</f>
        <v>0</v>
      </c>
      <c r="BY68" s="58" cm="1">
        <f t="array" ref="BY68">_xlfn.IFS($X68="BUENO",1,$X68="REGULAR",2,$X68="MALO",3,$X68="DETERIORO",4,$X68="",0)</f>
        <v>0</v>
      </c>
      <c r="BZ68" s="59" cm="1">
        <f t="array" ref="BZ68">_xlfn.IFS(A68="B",BY68*$BY$47,A68="P",BY68*$BY$46,A68="PC",BY68*$BY$45,A68="C",BY68*$BY$44,A68="",0)</f>
        <v>0</v>
      </c>
      <c r="CA68" s="58" cm="1">
        <f t="array" ref="CA68">_xlfn.IFS($AD68="BUENO",1,$AD68="REGULAR",2,$AD68="MALO",3,$AD68="DETERIORO",4,$AD68="",0)</f>
        <v>0</v>
      </c>
      <c r="CB68" s="59" cm="1">
        <f t="array" ref="CB68">_xlfn.IFS(A68="B",CA68*$CA$47,A68="P",CA68*$CA$46,A68="PC",CA68*$CA$45,A68="C",CA68*$CA$44,A68="",0)</f>
        <v>0</v>
      </c>
      <c r="CC68" s="58" cm="1">
        <f t="array" ref="CC68">_xlfn.IFS($AK68="BUENO",1,$AK68="REGULAR",2,$AK68="MALO",3,$AK68="DETERIORO",4,$AK68="",0)</f>
        <v>0</v>
      </c>
      <c r="CD68" s="59" cm="1">
        <f t="array" ref="CD68">_xlfn.IFS(A68="B",CC68*$CC$47,A68="P",CC68*$CC$46,A68="PC",CC68*$CC$45,A68="C",CC68*$CC$44,A68="",0)</f>
        <v>0</v>
      </c>
      <c r="CE68" s="58" cm="1">
        <f t="array" ref="CE68">_xlfn.IFS($AR68="BUENO",1,$AR68="REGULAR",2,$AR68="MALO",3,$AR68="DETERIORO",4,$AR68="",0)</f>
        <v>0</v>
      </c>
      <c r="CF68" s="59" cm="1">
        <f t="array" ref="CF68">_xlfn.IFS(A68="B",CE68*$CE$47,A68="P",CE68*$CE$46,A68="PC",CE68*$CE$45,A68="C",CE68*$CE$44,A68="",0)</f>
        <v>0</v>
      </c>
      <c r="CG68" s="58" cm="1">
        <f t="array" ref="CG68">_xlfn.IFS($AT68="BUENO",1,$AT68="REGULAR",2,$AT68="MALO",3,$AT68="DETERIORO",4,$AT68="",0)</f>
        <v>0</v>
      </c>
      <c r="CH68" s="59" cm="1">
        <f t="array" ref="CH68">_xlfn.IFS(A68="B",CG68*$CG$47,A68="P",CG68*$CG$46,A68="PC",CG68*$CG$45,A68="C",CG68*$CG$44,A68="",0)</f>
        <v>0</v>
      </c>
      <c r="CI68" s="167">
        <f t="shared" si="9"/>
        <v>0</v>
      </c>
      <c r="CJ68" s="166" cm="1">
        <f t="array" ref="CJ68">_xlfn.IFS(A68="B",CI68*$CJ$47,A68="P",CI68*$CJ$46,A68="PC",CI68*$CJ$45,A68="C",CI68*$CJ$44,A68="",0)</f>
        <v>0</v>
      </c>
      <c r="CK68" s="58" t="str">
        <f t="shared" si="10"/>
        <v>-</v>
      </c>
      <c r="CN68" s="58">
        <f t="shared" si="2"/>
        <v>0</v>
      </c>
      <c r="CO68" s="14"/>
      <c r="CP68" s="58">
        <f t="shared" si="3"/>
        <v>0</v>
      </c>
      <c r="CQ68" s="59"/>
      <c r="CR68" s="58">
        <f t="shared" si="4"/>
        <v>0</v>
      </c>
      <c r="CS68" s="59"/>
      <c r="CT68" s="62">
        <f t="shared" si="11"/>
        <v>0</v>
      </c>
      <c r="CU68" s="166" cm="1">
        <f t="array" ref="CU68">_xlfn.IFS(A68="B",CT68*$CU$47,A68="P",CT68*$CU$46,A68="PC",CT68*$CU$45,A68="C",CT68*$CU$44,A68="",0)</f>
        <v>0</v>
      </c>
      <c r="CV68" s="165" t="str">
        <f t="shared" si="5"/>
        <v>-</v>
      </c>
      <c r="CY68" s="167">
        <f t="shared" si="12"/>
        <v>0</v>
      </c>
    </row>
    <row r="69" spans="1:103" ht="18" customHeight="1" x14ac:dyDescent="0.25">
      <c r="A69" s="164" t="str">
        <f t="shared" si="6"/>
        <v/>
      </c>
      <c r="B69" s="164" t="str">
        <f t="shared" si="6"/>
        <v/>
      </c>
      <c r="C69" s="446"/>
      <c r="D69" s="446"/>
      <c r="E69" s="446"/>
      <c r="F69" s="446"/>
      <c r="G69" s="413"/>
      <c r="H69" s="413"/>
      <c r="I69" s="438" t="str">
        <f t="shared" si="7"/>
        <v/>
      </c>
      <c r="J69" s="438"/>
      <c r="K69" s="413"/>
      <c r="L69" s="413"/>
      <c r="M69" s="425"/>
      <c r="N69" s="425"/>
      <c r="O69" s="425"/>
      <c r="P69" s="425"/>
      <c r="Q69" s="425"/>
      <c r="R69" s="443"/>
      <c r="S69" s="443"/>
      <c r="T69" s="413"/>
      <c r="U69" s="413"/>
      <c r="V69" s="413"/>
      <c r="W69" s="413"/>
      <c r="X69" s="443"/>
      <c r="Y69" s="443"/>
      <c r="Z69" s="425"/>
      <c r="AA69" s="425"/>
      <c r="AB69" s="425"/>
      <c r="AC69" s="425"/>
      <c r="AD69" s="443"/>
      <c r="AE69" s="443"/>
      <c r="AF69" s="425"/>
      <c r="AG69" s="425"/>
      <c r="AH69" s="425"/>
      <c r="AI69" s="425"/>
      <c r="AJ69" s="425"/>
      <c r="AK69" s="443"/>
      <c r="AL69" s="443"/>
      <c r="AM69" s="425"/>
      <c r="AN69" s="425"/>
      <c r="AO69" s="425"/>
      <c r="AP69" s="425"/>
      <c r="AQ69" s="425"/>
      <c r="AR69" s="443"/>
      <c r="AS69" s="443"/>
      <c r="AT69" s="443"/>
      <c r="AU69" s="443"/>
      <c r="AV69" s="443"/>
      <c r="AW69" s="444" t="str">
        <f t="shared" si="8"/>
        <v>-</v>
      </c>
      <c r="AX69" s="444"/>
      <c r="AY69" s="444"/>
      <c r="AZ69" s="444"/>
      <c r="BA69" s="168"/>
      <c r="BB69" s="443"/>
      <c r="BC69" s="443"/>
      <c r="BD69" s="443"/>
      <c r="BE69" s="443"/>
      <c r="BF69" s="443"/>
      <c r="BG69" s="443"/>
      <c r="BH69" s="443"/>
      <c r="BI69" s="443"/>
      <c r="BJ69" s="443"/>
      <c r="BK69" s="168"/>
      <c r="BL69" s="444" t="str">
        <f t="shared" si="1"/>
        <v>-</v>
      </c>
      <c r="BM69" s="444"/>
      <c r="BN69" s="444"/>
      <c r="BO69" s="444"/>
      <c r="BP69" s="445" cm="1">
        <f t="array" ref="BP69">_xlfn.IFS(A69="B",_xlfn.IFS(BL69="BUENO",I69*73.74,BL69="REGULAR",I69*196.63,BL69="MALO",I69*368.68,BL69="DETERIORO",I69*540.73),A69="P",_xlfn.IFS(BL69="BUENO",I69*4.65,BL69="REGULAR",I69*12.41,BL69="MALO",I69*23.26,BL69="DETERIORO",I69*34.12),A69="PC",_xlfn.IFS(BL69="BUENO",I69*4.65,BL69="REGULAR",I69*12.41,BL69="MALO",I69*23.26,BL69="DETERIORO",I69*34.12),A69="C",_xlfn.IFS(BL69="BUENO",I69*4.65,BL69="REGULAR",I69*12.41,BL69="MALO",I69*23.26,BL69="DETERIORO",I69*34.12),A69="",0)</f>
        <v>0</v>
      </c>
      <c r="BQ69" s="445"/>
      <c r="BR69" s="445"/>
      <c r="BS69" s="445"/>
      <c r="BW69" s="58" cm="1">
        <f t="array" ref="BW69">_xlfn.IFS($R69="BUENO",1,$R69="REGULAR",2,$R69="MALO",3,$R69="DETERIORO",4,$R69="",0)</f>
        <v>0</v>
      </c>
      <c r="BX69" s="166" cm="1">
        <f t="array" ref="BX69">_xlfn.IFS(A69="B",BW69*$BW$47,A69="P",BW69*$BW$46,A69="PC",BW69*$BW$45,A69="C",BW69*$BW$44,A69="",0)</f>
        <v>0</v>
      </c>
      <c r="BY69" s="58" cm="1">
        <f t="array" ref="BY69">_xlfn.IFS($X69="BUENO",1,$X69="REGULAR",2,$X69="MALO",3,$X69="DETERIORO",4,$X69="",0)</f>
        <v>0</v>
      </c>
      <c r="BZ69" s="59" cm="1">
        <f t="array" ref="BZ69">_xlfn.IFS(A69="B",BY69*$BY$47,A69="P",BY69*$BY$46,A69="PC",BY69*$BY$45,A69="C",BY69*$BY$44,A69="",0)</f>
        <v>0</v>
      </c>
      <c r="CA69" s="58" cm="1">
        <f t="array" ref="CA69">_xlfn.IFS($AD69="BUENO",1,$AD69="REGULAR",2,$AD69="MALO",3,$AD69="DETERIORO",4,$AD69="",0)</f>
        <v>0</v>
      </c>
      <c r="CB69" s="59" cm="1">
        <f t="array" ref="CB69">_xlfn.IFS(A69="B",CA69*$CA$47,A69="P",CA69*$CA$46,A69="PC",CA69*$CA$45,A69="C",CA69*$CA$44,A69="",0)</f>
        <v>0</v>
      </c>
      <c r="CC69" s="58" cm="1">
        <f t="array" ref="CC69">_xlfn.IFS($AK69="BUENO",1,$AK69="REGULAR",2,$AK69="MALO",3,$AK69="DETERIORO",4,$AK69="",0)</f>
        <v>0</v>
      </c>
      <c r="CD69" s="59" cm="1">
        <f t="array" ref="CD69">_xlfn.IFS(A69="B",CC69*$CC$47,A69="P",CC69*$CC$46,A69="PC",CC69*$CC$45,A69="C",CC69*$CC$44,A69="",0)</f>
        <v>0</v>
      </c>
      <c r="CE69" s="58" cm="1">
        <f t="array" ref="CE69">_xlfn.IFS($AR69="BUENO",1,$AR69="REGULAR",2,$AR69="MALO",3,$AR69="DETERIORO",4,$AR69="",0)</f>
        <v>0</v>
      </c>
      <c r="CF69" s="59" cm="1">
        <f t="array" ref="CF69">_xlfn.IFS(A69="B",CE69*$CE$47,A69="P",CE69*$CE$46,A69="PC",CE69*$CE$45,A69="C",CE69*$CE$44,A69="",0)</f>
        <v>0</v>
      </c>
      <c r="CG69" s="58" cm="1">
        <f t="array" ref="CG69">_xlfn.IFS($AT69="BUENO",1,$AT69="REGULAR",2,$AT69="MALO",3,$AT69="DETERIORO",4,$AT69="",0)</f>
        <v>0</v>
      </c>
      <c r="CH69" s="59" cm="1">
        <f t="array" ref="CH69">_xlfn.IFS(A69="B",CG69*$CG$47,A69="P",CG69*$CG$46,A69="PC",CG69*$CG$45,A69="C",CG69*$CG$44,A69="",0)</f>
        <v>0</v>
      </c>
      <c r="CI69" s="167">
        <f t="shared" si="9"/>
        <v>0</v>
      </c>
      <c r="CJ69" s="166" cm="1">
        <f t="array" ref="CJ69">_xlfn.IFS(A69="B",CI69*$CJ$47,A69="P",CI69*$CJ$46,A69="PC",CI69*$CJ$45,A69="C",CI69*$CJ$44,A69="",0)</f>
        <v>0</v>
      </c>
      <c r="CK69" s="58" t="str">
        <f t="shared" si="10"/>
        <v>-</v>
      </c>
      <c r="CN69" s="58">
        <f t="shared" si="2"/>
        <v>0</v>
      </c>
      <c r="CO69" s="14"/>
      <c r="CP69" s="58">
        <f t="shared" si="3"/>
        <v>0</v>
      </c>
      <c r="CQ69" s="59"/>
      <c r="CR69" s="58">
        <f t="shared" si="4"/>
        <v>0</v>
      </c>
      <c r="CS69" s="59"/>
      <c r="CT69" s="62">
        <f t="shared" si="11"/>
        <v>0</v>
      </c>
      <c r="CU69" s="166" cm="1">
        <f t="array" ref="CU69">_xlfn.IFS(A69="B",CT69*$CU$47,A69="P",CT69*$CU$46,A69="PC",CT69*$CU$45,A69="C",CT69*$CU$44,A69="",0)</f>
        <v>0</v>
      </c>
      <c r="CV69" s="165" t="str">
        <f t="shared" si="5"/>
        <v>-</v>
      </c>
      <c r="CY69" s="167">
        <f t="shared" si="12"/>
        <v>0</v>
      </c>
    </row>
    <row r="70" spans="1:103" ht="18" customHeight="1" x14ac:dyDescent="0.25">
      <c r="A70" s="164" t="str">
        <f t="shared" si="6"/>
        <v/>
      </c>
      <c r="B70" s="164" t="str">
        <f t="shared" si="6"/>
        <v/>
      </c>
      <c r="C70" s="446"/>
      <c r="D70" s="446"/>
      <c r="E70" s="446"/>
      <c r="F70" s="446"/>
      <c r="G70" s="413"/>
      <c r="H70" s="413"/>
      <c r="I70" s="438" t="str">
        <f t="shared" si="7"/>
        <v/>
      </c>
      <c r="J70" s="438"/>
      <c r="K70" s="413"/>
      <c r="L70" s="413"/>
      <c r="M70" s="425"/>
      <c r="N70" s="425"/>
      <c r="O70" s="425"/>
      <c r="P70" s="425"/>
      <c r="Q70" s="425"/>
      <c r="R70" s="443"/>
      <c r="S70" s="443"/>
      <c r="T70" s="413"/>
      <c r="U70" s="413"/>
      <c r="V70" s="413"/>
      <c r="W70" s="413"/>
      <c r="X70" s="443"/>
      <c r="Y70" s="443"/>
      <c r="Z70" s="425"/>
      <c r="AA70" s="425"/>
      <c r="AB70" s="425"/>
      <c r="AC70" s="425"/>
      <c r="AD70" s="443"/>
      <c r="AE70" s="443"/>
      <c r="AF70" s="425"/>
      <c r="AG70" s="425"/>
      <c r="AH70" s="425"/>
      <c r="AI70" s="425"/>
      <c r="AJ70" s="425"/>
      <c r="AK70" s="443"/>
      <c r="AL70" s="443"/>
      <c r="AM70" s="425"/>
      <c r="AN70" s="425"/>
      <c r="AO70" s="425"/>
      <c r="AP70" s="425"/>
      <c r="AQ70" s="425"/>
      <c r="AR70" s="443"/>
      <c r="AS70" s="443"/>
      <c r="AT70" s="443"/>
      <c r="AU70" s="443"/>
      <c r="AV70" s="443"/>
      <c r="AW70" s="444" t="str">
        <f t="shared" si="8"/>
        <v>-</v>
      </c>
      <c r="AX70" s="444"/>
      <c r="AY70" s="444"/>
      <c r="AZ70" s="444"/>
      <c r="BA70" s="168"/>
      <c r="BB70" s="443"/>
      <c r="BC70" s="443"/>
      <c r="BD70" s="443"/>
      <c r="BE70" s="443"/>
      <c r="BF70" s="443"/>
      <c r="BG70" s="443"/>
      <c r="BH70" s="443"/>
      <c r="BI70" s="443"/>
      <c r="BJ70" s="443"/>
      <c r="BK70" s="168"/>
      <c r="BL70" s="444" t="str">
        <f t="shared" si="1"/>
        <v>-</v>
      </c>
      <c r="BM70" s="444"/>
      <c r="BN70" s="444"/>
      <c r="BO70" s="444"/>
      <c r="BP70" s="445" cm="1">
        <f t="array" ref="BP70">_xlfn.IFS(A70="B",_xlfn.IFS(BL70="BUENO",I70*73.74,BL70="REGULAR",I70*196.63,BL70="MALO",I70*368.68,BL70="DETERIORO",I70*540.73),A70="P",_xlfn.IFS(BL70="BUENO",I70*4.65,BL70="REGULAR",I70*12.41,BL70="MALO",I70*23.26,BL70="DETERIORO",I70*34.12),A70="PC",_xlfn.IFS(BL70="BUENO",I70*4.65,BL70="REGULAR",I70*12.41,BL70="MALO",I70*23.26,BL70="DETERIORO",I70*34.12),A70="C",_xlfn.IFS(BL70="BUENO",I70*4.65,BL70="REGULAR",I70*12.41,BL70="MALO",I70*23.26,BL70="DETERIORO",I70*34.12),A70="",0)</f>
        <v>0</v>
      </c>
      <c r="BQ70" s="445"/>
      <c r="BR70" s="445"/>
      <c r="BS70" s="445"/>
      <c r="BW70" s="58" cm="1">
        <f t="array" ref="BW70">_xlfn.IFS($R70="BUENO",1,$R70="REGULAR",2,$R70="MALO",3,$R70="DETERIORO",4,$R70="",0)</f>
        <v>0</v>
      </c>
      <c r="BX70" s="166" cm="1">
        <f t="array" ref="BX70">_xlfn.IFS(A70="B",BW70*$BW$47,A70="P",BW70*$BW$46,A70="PC",BW70*$BW$45,A70="C",BW70*$BW$44,A70="",0)</f>
        <v>0</v>
      </c>
      <c r="BY70" s="58" cm="1">
        <f t="array" ref="BY70">_xlfn.IFS($X70="BUENO",1,$X70="REGULAR",2,$X70="MALO",3,$X70="DETERIORO",4,$X70="",0)</f>
        <v>0</v>
      </c>
      <c r="BZ70" s="59" cm="1">
        <f t="array" ref="BZ70">_xlfn.IFS(A70="B",BY70*$BY$47,A70="P",BY70*$BY$46,A70="PC",BY70*$BY$45,A70="C",BY70*$BY$44,A70="",0)</f>
        <v>0</v>
      </c>
      <c r="CA70" s="58" cm="1">
        <f t="array" ref="CA70">_xlfn.IFS($AD70="BUENO",1,$AD70="REGULAR",2,$AD70="MALO",3,$AD70="DETERIORO",4,$AD70="",0)</f>
        <v>0</v>
      </c>
      <c r="CB70" s="59" cm="1">
        <f t="array" ref="CB70">_xlfn.IFS(A70="B",CA70*$CA$47,A70="P",CA70*$CA$46,A70="PC",CA70*$CA$45,A70="C",CA70*$CA$44,A70="",0)</f>
        <v>0</v>
      </c>
      <c r="CC70" s="58" cm="1">
        <f t="array" ref="CC70">_xlfn.IFS($AK70="BUENO",1,$AK70="REGULAR",2,$AK70="MALO",3,$AK70="DETERIORO",4,$AK70="",0)</f>
        <v>0</v>
      </c>
      <c r="CD70" s="59" cm="1">
        <f t="array" ref="CD70">_xlfn.IFS(A70="B",CC70*$CC$47,A70="P",CC70*$CC$46,A70="PC",CC70*$CC$45,A70="C",CC70*$CC$44,A70="",0)</f>
        <v>0</v>
      </c>
      <c r="CE70" s="58" cm="1">
        <f t="array" ref="CE70">_xlfn.IFS($AR70="BUENO",1,$AR70="REGULAR",2,$AR70="MALO",3,$AR70="DETERIORO",4,$AR70="",0)</f>
        <v>0</v>
      </c>
      <c r="CF70" s="59" cm="1">
        <f t="array" ref="CF70">_xlfn.IFS(A70="B",CE70*$CE$47,A70="P",CE70*$CE$46,A70="PC",CE70*$CE$45,A70="C",CE70*$CE$44,A70="",0)</f>
        <v>0</v>
      </c>
      <c r="CG70" s="58" cm="1">
        <f t="array" ref="CG70">_xlfn.IFS($AT70="BUENO",1,$AT70="REGULAR",2,$AT70="MALO",3,$AT70="DETERIORO",4,$AT70="",0)</f>
        <v>0</v>
      </c>
      <c r="CH70" s="59" cm="1">
        <f t="array" ref="CH70">_xlfn.IFS(A70="B",CG70*$CG$47,A70="P",CG70*$CG$46,A70="PC",CG70*$CG$45,A70="C",CG70*$CG$44,A70="",0)</f>
        <v>0</v>
      </c>
      <c r="CI70" s="167">
        <f t="shared" si="9"/>
        <v>0</v>
      </c>
      <c r="CJ70" s="166" cm="1">
        <f t="array" ref="CJ70">_xlfn.IFS(A70="B",CI70*$CJ$47,A70="P",CI70*$CJ$46,A70="PC",CI70*$CJ$45,A70="C",CI70*$CJ$44,A70="",0)</f>
        <v>0</v>
      </c>
      <c r="CK70" s="58" t="str">
        <f t="shared" si="10"/>
        <v>-</v>
      </c>
      <c r="CN70" s="58">
        <f t="shared" si="2"/>
        <v>0</v>
      </c>
      <c r="CO70" s="14"/>
      <c r="CP70" s="58">
        <f t="shared" si="3"/>
        <v>0</v>
      </c>
      <c r="CQ70" s="59"/>
      <c r="CR70" s="58">
        <f t="shared" si="4"/>
        <v>0</v>
      </c>
      <c r="CS70" s="59"/>
      <c r="CT70" s="62">
        <f t="shared" si="11"/>
        <v>0</v>
      </c>
      <c r="CU70" s="166" cm="1">
        <f t="array" ref="CU70">_xlfn.IFS(A70="B",CT70*$CU$47,A70="P",CT70*$CU$46,A70="PC",CT70*$CU$45,A70="C",CT70*$CU$44,A70="",0)</f>
        <v>0</v>
      </c>
      <c r="CV70" s="165" t="str">
        <f t="shared" si="5"/>
        <v>-</v>
      </c>
      <c r="CY70" s="167">
        <f t="shared" si="12"/>
        <v>0</v>
      </c>
    </row>
    <row r="71" spans="1:103" ht="18" customHeight="1" x14ac:dyDescent="0.25">
      <c r="A71" s="164" t="str">
        <f t="shared" si="6"/>
        <v/>
      </c>
      <c r="B71" s="164" t="str">
        <f t="shared" si="6"/>
        <v/>
      </c>
      <c r="C71" s="446"/>
      <c r="D71" s="446"/>
      <c r="E71" s="446"/>
      <c r="F71" s="446"/>
      <c r="G71" s="413"/>
      <c r="H71" s="413"/>
      <c r="I71" s="438" t="str">
        <f t="shared" si="7"/>
        <v/>
      </c>
      <c r="J71" s="438"/>
      <c r="K71" s="413"/>
      <c r="L71" s="413"/>
      <c r="M71" s="425"/>
      <c r="N71" s="425"/>
      <c r="O71" s="425"/>
      <c r="P71" s="425"/>
      <c r="Q71" s="425"/>
      <c r="R71" s="443"/>
      <c r="S71" s="443"/>
      <c r="T71" s="413"/>
      <c r="U71" s="413"/>
      <c r="V71" s="413"/>
      <c r="W71" s="413"/>
      <c r="X71" s="443"/>
      <c r="Y71" s="443"/>
      <c r="Z71" s="425"/>
      <c r="AA71" s="425"/>
      <c r="AB71" s="425"/>
      <c r="AC71" s="425"/>
      <c r="AD71" s="443"/>
      <c r="AE71" s="443"/>
      <c r="AF71" s="425"/>
      <c r="AG71" s="425"/>
      <c r="AH71" s="425"/>
      <c r="AI71" s="425"/>
      <c r="AJ71" s="425"/>
      <c r="AK71" s="443"/>
      <c r="AL71" s="443"/>
      <c r="AM71" s="425"/>
      <c r="AN71" s="425"/>
      <c r="AO71" s="425"/>
      <c r="AP71" s="425"/>
      <c r="AQ71" s="425"/>
      <c r="AR71" s="443"/>
      <c r="AS71" s="443"/>
      <c r="AT71" s="443"/>
      <c r="AU71" s="443"/>
      <c r="AV71" s="443"/>
      <c r="AW71" s="444" t="str">
        <f t="shared" si="8"/>
        <v>-</v>
      </c>
      <c r="AX71" s="444"/>
      <c r="AY71" s="444"/>
      <c r="AZ71" s="444"/>
      <c r="BA71" s="168"/>
      <c r="BB71" s="443"/>
      <c r="BC71" s="443"/>
      <c r="BD71" s="443"/>
      <c r="BE71" s="443"/>
      <c r="BF71" s="443"/>
      <c r="BG71" s="443"/>
      <c r="BH71" s="443"/>
      <c r="BI71" s="443"/>
      <c r="BJ71" s="443"/>
      <c r="BK71" s="168"/>
      <c r="BL71" s="444" t="str">
        <f t="shared" si="1"/>
        <v>-</v>
      </c>
      <c r="BM71" s="444"/>
      <c r="BN71" s="444"/>
      <c r="BO71" s="444"/>
      <c r="BP71" s="445" cm="1">
        <f t="array" ref="BP71">_xlfn.IFS(A71="B",_xlfn.IFS(BL71="BUENO",I71*73.74,BL71="REGULAR",I71*196.63,BL71="MALO",I71*368.68,BL71="DETERIORO",I71*540.73),A71="P",_xlfn.IFS(BL71="BUENO",I71*4.65,BL71="REGULAR",I71*12.41,BL71="MALO",I71*23.26,BL71="DETERIORO",I71*34.12),A71="PC",_xlfn.IFS(BL71="BUENO",I71*4.65,BL71="REGULAR",I71*12.41,BL71="MALO",I71*23.26,BL71="DETERIORO",I71*34.12),A71="C",_xlfn.IFS(BL71="BUENO",I71*4.65,BL71="REGULAR",I71*12.41,BL71="MALO",I71*23.26,BL71="DETERIORO",I71*34.12),A71="",0)</f>
        <v>0</v>
      </c>
      <c r="BQ71" s="445"/>
      <c r="BR71" s="445"/>
      <c r="BS71" s="445"/>
      <c r="BW71" s="58" cm="1">
        <f t="array" ref="BW71">_xlfn.IFS($R71="BUENO",1,$R71="REGULAR",2,$R71="MALO",3,$R71="DETERIORO",4,$R71="",0)</f>
        <v>0</v>
      </c>
      <c r="BX71" s="166" cm="1">
        <f t="array" ref="BX71">_xlfn.IFS(A71="B",BW71*$BW$47,A71="P",BW71*$BW$46,A71="PC",BW71*$BW$45,A71="C",BW71*$BW$44,A71="",0)</f>
        <v>0</v>
      </c>
      <c r="BY71" s="58" cm="1">
        <f t="array" ref="BY71">_xlfn.IFS($X71="BUENO",1,$X71="REGULAR",2,$X71="MALO",3,$X71="DETERIORO",4,$X71="",0)</f>
        <v>0</v>
      </c>
      <c r="BZ71" s="59" cm="1">
        <f t="array" ref="BZ71">_xlfn.IFS(A71="B",BY71*$BY$47,A71="P",BY71*$BY$46,A71="PC",BY71*$BY$45,A71="C",BY71*$BY$44,A71="",0)</f>
        <v>0</v>
      </c>
      <c r="CA71" s="58" cm="1">
        <f t="array" ref="CA71">_xlfn.IFS($AD71="BUENO",1,$AD71="REGULAR",2,$AD71="MALO",3,$AD71="DETERIORO",4,$AD71="",0)</f>
        <v>0</v>
      </c>
      <c r="CB71" s="59" cm="1">
        <f t="array" ref="CB71">_xlfn.IFS(A71="B",CA71*$CA$47,A71="P",CA71*$CA$46,A71="PC",CA71*$CA$45,A71="C",CA71*$CA$44,A71="",0)</f>
        <v>0</v>
      </c>
      <c r="CC71" s="58" cm="1">
        <f t="array" ref="CC71">_xlfn.IFS($AK71="BUENO",1,$AK71="REGULAR",2,$AK71="MALO",3,$AK71="DETERIORO",4,$AK71="",0)</f>
        <v>0</v>
      </c>
      <c r="CD71" s="59" cm="1">
        <f t="array" ref="CD71">_xlfn.IFS(A71="B",CC71*$CC$47,A71="P",CC71*$CC$46,A71="PC",CC71*$CC$45,A71="C",CC71*$CC$44,A71="",0)</f>
        <v>0</v>
      </c>
      <c r="CE71" s="58" cm="1">
        <f t="array" ref="CE71">_xlfn.IFS($AR71="BUENO",1,$AR71="REGULAR",2,$AR71="MALO",3,$AR71="DETERIORO",4,$AR71="",0)</f>
        <v>0</v>
      </c>
      <c r="CF71" s="59" cm="1">
        <f t="array" ref="CF71">_xlfn.IFS(A71="B",CE71*$CE$47,A71="P",CE71*$CE$46,A71="PC",CE71*$CE$45,A71="C",CE71*$CE$44,A71="",0)</f>
        <v>0</v>
      </c>
      <c r="CG71" s="58" cm="1">
        <f t="array" ref="CG71">_xlfn.IFS($AT71="BUENO",1,$AT71="REGULAR",2,$AT71="MALO",3,$AT71="DETERIORO",4,$AT71="",0)</f>
        <v>0</v>
      </c>
      <c r="CH71" s="59" cm="1">
        <f t="array" ref="CH71">_xlfn.IFS(A71="B",CG71*$CG$47,A71="P",CG71*$CG$46,A71="PC",CG71*$CG$45,A71="C",CG71*$CG$44,A71="",0)</f>
        <v>0</v>
      </c>
      <c r="CI71" s="167">
        <f t="shared" si="9"/>
        <v>0</v>
      </c>
      <c r="CJ71" s="166" cm="1">
        <f t="array" ref="CJ71">_xlfn.IFS(A71="B",CI71*$CJ$47,A71="P",CI71*$CJ$46,A71="PC",CI71*$CJ$45,A71="C",CI71*$CJ$44,A71="",0)</f>
        <v>0</v>
      </c>
      <c r="CK71" s="58" t="str">
        <f t="shared" si="10"/>
        <v>-</v>
      </c>
      <c r="CN71" s="58">
        <f t="shared" si="2"/>
        <v>0</v>
      </c>
      <c r="CO71" s="14"/>
      <c r="CP71" s="58">
        <f t="shared" si="3"/>
        <v>0</v>
      </c>
      <c r="CQ71" s="59"/>
      <c r="CR71" s="58">
        <f t="shared" si="4"/>
        <v>0</v>
      </c>
      <c r="CS71" s="59"/>
      <c r="CT71" s="62">
        <f t="shared" si="11"/>
        <v>0</v>
      </c>
      <c r="CU71" s="166" cm="1">
        <f t="array" ref="CU71">_xlfn.IFS(A71="B",CT71*$CU$47,A71="P",CT71*$CU$46,A71="PC",CT71*$CU$45,A71="C",CT71*$CU$44,A71="",0)</f>
        <v>0</v>
      </c>
      <c r="CV71" s="165" t="str">
        <f t="shared" si="5"/>
        <v>-</v>
      </c>
      <c r="CY71" s="167">
        <f t="shared" si="12"/>
        <v>0</v>
      </c>
    </row>
    <row r="72" spans="1:103" ht="18" customHeight="1" x14ac:dyDescent="0.25">
      <c r="A72" s="164" t="str">
        <f t="shared" si="6"/>
        <v/>
      </c>
      <c r="B72" s="164" t="str">
        <f t="shared" si="6"/>
        <v/>
      </c>
      <c r="C72" s="446"/>
      <c r="D72" s="446"/>
      <c r="E72" s="446"/>
      <c r="F72" s="446"/>
      <c r="G72" s="413"/>
      <c r="H72" s="413"/>
      <c r="I72" s="438" t="str">
        <f t="shared" si="7"/>
        <v/>
      </c>
      <c r="J72" s="438"/>
      <c r="K72" s="413"/>
      <c r="L72" s="413"/>
      <c r="M72" s="425"/>
      <c r="N72" s="425"/>
      <c r="O72" s="425"/>
      <c r="P72" s="425"/>
      <c r="Q72" s="425"/>
      <c r="R72" s="443"/>
      <c r="S72" s="443"/>
      <c r="T72" s="413"/>
      <c r="U72" s="413"/>
      <c r="V72" s="413"/>
      <c r="W72" s="413"/>
      <c r="X72" s="443"/>
      <c r="Y72" s="443"/>
      <c r="Z72" s="425"/>
      <c r="AA72" s="425"/>
      <c r="AB72" s="425"/>
      <c r="AC72" s="425"/>
      <c r="AD72" s="443"/>
      <c r="AE72" s="443"/>
      <c r="AF72" s="425"/>
      <c r="AG72" s="425"/>
      <c r="AH72" s="425"/>
      <c r="AI72" s="425"/>
      <c r="AJ72" s="425"/>
      <c r="AK72" s="443"/>
      <c r="AL72" s="443"/>
      <c r="AM72" s="425"/>
      <c r="AN72" s="425"/>
      <c r="AO72" s="425"/>
      <c r="AP72" s="425"/>
      <c r="AQ72" s="425"/>
      <c r="AR72" s="443"/>
      <c r="AS72" s="443"/>
      <c r="AT72" s="443"/>
      <c r="AU72" s="443"/>
      <c r="AV72" s="443"/>
      <c r="AW72" s="444" t="str">
        <f t="shared" si="8"/>
        <v>-</v>
      </c>
      <c r="AX72" s="444"/>
      <c r="AY72" s="444"/>
      <c r="AZ72" s="444"/>
      <c r="BA72" s="168"/>
      <c r="BB72" s="443"/>
      <c r="BC72" s="443"/>
      <c r="BD72" s="443"/>
      <c r="BE72" s="443"/>
      <c r="BF72" s="443"/>
      <c r="BG72" s="443"/>
      <c r="BH72" s="443"/>
      <c r="BI72" s="443"/>
      <c r="BJ72" s="443"/>
      <c r="BK72" s="168"/>
      <c r="BL72" s="444" t="str">
        <f t="shared" si="1"/>
        <v>-</v>
      </c>
      <c r="BM72" s="444"/>
      <c r="BN72" s="444"/>
      <c r="BO72" s="444"/>
      <c r="BP72" s="445" cm="1">
        <f t="array" ref="BP72">_xlfn.IFS(A72="B",_xlfn.IFS(BL72="BUENO",I72*73.74,BL72="REGULAR",I72*196.63,BL72="MALO",I72*368.68,BL72="DETERIORO",I72*540.73),A72="P",_xlfn.IFS(BL72="BUENO",I72*4.65,BL72="REGULAR",I72*12.41,BL72="MALO",I72*23.26,BL72="DETERIORO",I72*34.12),A72="PC",_xlfn.IFS(BL72="BUENO",I72*4.65,BL72="REGULAR",I72*12.41,BL72="MALO",I72*23.26,BL72="DETERIORO",I72*34.12),A72="C",_xlfn.IFS(BL72="BUENO",I72*4.65,BL72="REGULAR",I72*12.41,BL72="MALO",I72*23.26,BL72="DETERIORO",I72*34.12),A72="",0)</f>
        <v>0</v>
      </c>
      <c r="BQ72" s="445"/>
      <c r="BR72" s="445"/>
      <c r="BS72" s="445"/>
      <c r="BW72" s="58" cm="1">
        <f t="array" ref="BW72">_xlfn.IFS($R72="BUENO",1,$R72="REGULAR",2,$R72="MALO",3,$R72="DETERIORO",4,$R72="",0)</f>
        <v>0</v>
      </c>
      <c r="BX72" s="166" cm="1">
        <f t="array" ref="BX72">_xlfn.IFS(A72="B",BW72*$BW$47,A72="P",BW72*$BW$46,A72="PC",BW72*$BW$45,A72="C",BW72*$BW$44,A72="",0)</f>
        <v>0</v>
      </c>
      <c r="BY72" s="58" cm="1">
        <f t="array" ref="BY72">_xlfn.IFS($X72="BUENO",1,$X72="REGULAR",2,$X72="MALO",3,$X72="DETERIORO",4,$X72="",0)</f>
        <v>0</v>
      </c>
      <c r="BZ72" s="59" cm="1">
        <f t="array" ref="BZ72">_xlfn.IFS(A72="B",BY72*$BY$47,A72="P",BY72*$BY$46,A72="PC",BY72*$BY$45,A72="C",BY72*$BY$44,A72="",0)</f>
        <v>0</v>
      </c>
      <c r="CA72" s="58" cm="1">
        <f t="array" ref="CA72">_xlfn.IFS($AD72="BUENO",1,$AD72="REGULAR",2,$AD72="MALO",3,$AD72="DETERIORO",4,$AD72="",0)</f>
        <v>0</v>
      </c>
      <c r="CB72" s="59" cm="1">
        <f t="array" ref="CB72">_xlfn.IFS(A72="B",CA72*$CA$47,A72="P",CA72*$CA$46,A72="PC",CA72*$CA$45,A72="C",CA72*$CA$44,A72="",0)</f>
        <v>0</v>
      </c>
      <c r="CC72" s="58" cm="1">
        <f t="array" ref="CC72">_xlfn.IFS($AK72="BUENO",1,$AK72="REGULAR",2,$AK72="MALO",3,$AK72="DETERIORO",4,$AK72="",0)</f>
        <v>0</v>
      </c>
      <c r="CD72" s="59" cm="1">
        <f t="array" ref="CD72">_xlfn.IFS(A72="B",CC72*$CC$47,A72="P",CC72*$CC$46,A72="PC",CC72*$CC$45,A72="C",CC72*$CC$44,A72="",0)</f>
        <v>0</v>
      </c>
      <c r="CE72" s="58" cm="1">
        <f t="array" ref="CE72">_xlfn.IFS($AR72="BUENO",1,$AR72="REGULAR",2,$AR72="MALO",3,$AR72="DETERIORO",4,$AR72="",0)</f>
        <v>0</v>
      </c>
      <c r="CF72" s="59" cm="1">
        <f t="array" ref="CF72">_xlfn.IFS(A72="B",CE72*$CE$47,A72="P",CE72*$CE$46,A72="PC",CE72*$CE$45,A72="C",CE72*$CE$44,A72="",0)</f>
        <v>0</v>
      </c>
      <c r="CG72" s="58" cm="1">
        <f t="array" ref="CG72">_xlfn.IFS($AT72="BUENO",1,$AT72="REGULAR",2,$AT72="MALO",3,$AT72="DETERIORO",4,$AT72="",0)</f>
        <v>0</v>
      </c>
      <c r="CH72" s="59" cm="1">
        <f t="array" ref="CH72">_xlfn.IFS(A72="B",CG72*$CG$47,A72="P",CG72*$CG$46,A72="PC",CG72*$CG$45,A72="C",CG72*$CG$44,A72="",0)</f>
        <v>0</v>
      </c>
      <c r="CI72" s="167">
        <f t="shared" si="9"/>
        <v>0</v>
      </c>
      <c r="CJ72" s="166" cm="1">
        <f t="array" ref="CJ72">_xlfn.IFS(A72="B",CI72*$CJ$47,A72="P",CI72*$CJ$46,A72="PC",CI72*$CJ$45,A72="C",CI72*$CJ$44,A72="",0)</f>
        <v>0</v>
      </c>
      <c r="CK72" s="58" t="str">
        <f t="shared" si="10"/>
        <v>-</v>
      </c>
      <c r="CN72" s="58">
        <f t="shared" si="2"/>
        <v>0</v>
      </c>
      <c r="CO72" s="14"/>
      <c r="CP72" s="58">
        <f t="shared" si="3"/>
        <v>0</v>
      </c>
      <c r="CQ72" s="59"/>
      <c r="CR72" s="58">
        <f t="shared" si="4"/>
        <v>0</v>
      </c>
      <c r="CS72" s="59"/>
      <c r="CT72" s="62">
        <f t="shared" si="11"/>
        <v>0</v>
      </c>
      <c r="CU72" s="166" cm="1">
        <f t="array" ref="CU72">_xlfn.IFS(A72="B",CT72*$CU$47,A72="P",CT72*$CU$46,A72="PC",CT72*$CU$45,A72="C",CT72*$CU$44,A72="",0)</f>
        <v>0</v>
      </c>
      <c r="CV72" s="165" t="str">
        <f t="shared" si="5"/>
        <v>-</v>
      </c>
      <c r="CY72" s="167">
        <f t="shared" si="12"/>
        <v>0</v>
      </c>
    </row>
    <row r="73" spans="1:103" ht="18" customHeight="1" x14ac:dyDescent="0.25">
      <c r="A73" s="164" t="str">
        <f t="shared" si="6"/>
        <v/>
      </c>
      <c r="B73" s="164" t="str">
        <f t="shared" si="6"/>
        <v/>
      </c>
      <c r="C73" s="446"/>
      <c r="D73" s="446"/>
      <c r="E73" s="446"/>
      <c r="F73" s="446"/>
      <c r="G73" s="413"/>
      <c r="H73" s="413"/>
      <c r="I73" s="438" t="str">
        <f t="shared" si="7"/>
        <v/>
      </c>
      <c r="J73" s="438"/>
      <c r="K73" s="413"/>
      <c r="L73" s="413"/>
      <c r="M73" s="425"/>
      <c r="N73" s="425"/>
      <c r="O73" s="425"/>
      <c r="P73" s="425"/>
      <c r="Q73" s="425"/>
      <c r="R73" s="443"/>
      <c r="S73" s="443"/>
      <c r="T73" s="413"/>
      <c r="U73" s="413"/>
      <c r="V73" s="413"/>
      <c r="W73" s="413"/>
      <c r="X73" s="443"/>
      <c r="Y73" s="443"/>
      <c r="Z73" s="425"/>
      <c r="AA73" s="425"/>
      <c r="AB73" s="425"/>
      <c r="AC73" s="425"/>
      <c r="AD73" s="443"/>
      <c r="AE73" s="443"/>
      <c r="AF73" s="425"/>
      <c r="AG73" s="425"/>
      <c r="AH73" s="425"/>
      <c r="AI73" s="425"/>
      <c r="AJ73" s="425"/>
      <c r="AK73" s="443"/>
      <c r="AL73" s="443"/>
      <c r="AM73" s="425"/>
      <c r="AN73" s="425"/>
      <c r="AO73" s="425"/>
      <c r="AP73" s="425"/>
      <c r="AQ73" s="425"/>
      <c r="AR73" s="443"/>
      <c r="AS73" s="443"/>
      <c r="AT73" s="443"/>
      <c r="AU73" s="443"/>
      <c r="AV73" s="443"/>
      <c r="AW73" s="444" t="str">
        <f t="shared" si="8"/>
        <v>-</v>
      </c>
      <c r="AX73" s="444"/>
      <c r="AY73" s="444"/>
      <c r="AZ73" s="444"/>
      <c r="BA73" s="168"/>
      <c r="BB73" s="443"/>
      <c r="BC73" s="443"/>
      <c r="BD73" s="443"/>
      <c r="BE73" s="443"/>
      <c r="BF73" s="443"/>
      <c r="BG73" s="443"/>
      <c r="BH73" s="443"/>
      <c r="BI73" s="443"/>
      <c r="BJ73" s="443"/>
      <c r="BK73" s="168"/>
      <c r="BL73" s="444" t="str">
        <f t="shared" si="1"/>
        <v>-</v>
      </c>
      <c r="BM73" s="444"/>
      <c r="BN73" s="444"/>
      <c r="BO73" s="444"/>
      <c r="BP73" s="445" cm="1">
        <f t="array" ref="BP73">_xlfn.IFS(A73="B",_xlfn.IFS(BL73="BUENO",I73*73.74,BL73="REGULAR",I73*196.63,BL73="MALO",I73*368.68,BL73="DETERIORO",I73*540.73),A73="P",_xlfn.IFS(BL73="BUENO",I73*4.65,BL73="REGULAR",I73*12.41,BL73="MALO",I73*23.26,BL73="DETERIORO",I73*34.12),A73="PC",_xlfn.IFS(BL73="BUENO",I73*4.65,BL73="REGULAR",I73*12.41,BL73="MALO",I73*23.26,BL73="DETERIORO",I73*34.12),A73="C",_xlfn.IFS(BL73="BUENO",I73*4.65,BL73="REGULAR",I73*12.41,BL73="MALO",I73*23.26,BL73="DETERIORO",I73*34.12),A73="",0)</f>
        <v>0</v>
      </c>
      <c r="BQ73" s="445"/>
      <c r="BR73" s="445"/>
      <c r="BS73" s="445"/>
      <c r="BW73" s="58" cm="1">
        <f t="array" ref="BW73">_xlfn.IFS($R73="BUENO",1,$R73="REGULAR",2,$R73="MALO",3,$R73="DETERIORO",4,$R73="",0)</f>
        <v>0</v>
      </c>
      <c r="BX73" s="166" cm="1">
        <f t="array" ref="BX73">_xlfn.IFS(A73="B",BW73*$BW$47,A73="P",BW73*$BW$46,A73="PC",BW73*$BW$45,A73="C",BW73*$BW$44,A73="",0)</f>
        <v>0</v>
      </c>
      <c r="BY73" s="58" cm="1">
        <f t="array" ref="BY73">_xlfn.IFS($X73="BUENO",1,$X73="REGULAR",2,$X73="MALO",3,$X73="DETERIORO",4,$X73="",0)</f>
        <v>0</v>
      </c>
      <c r="BZ73" s="59" cm="1">
        <f t="array" ref="BZ73">_xlfn.IFS(A73="B",BY73*$BY$47,A73="P",BY73*$BY$46,A73="PC",BY73*$BY$45,A73="C",BY73*$BY$44,A73="",0)</f>
        <v>0</v>
      </c>
      <c r="CA73" s="58" cm="1">
        <f t="array" ref="CA73">_xlfn.IFS($AD73="BUENO",1,$AD73="REGULAR",2,$AD73="MALO",3,$AD73="DETERIORO",4,$AD73="",0)</f>
        <v>0</v>
      </c>
      <c r="CB73" s="59" cm="1">
        <f t="array" ref="CB73">_xlfn.IFS(A73="B",CA73*$CA$47,A73="P",CA73*$CA$46,A73="PC",CA73*$CA$45,A73="C",CA73*$CA$44,A73="",0)</f>
        <v>0</v>
      </c>
      <c r="CC73" s="58" cm="1">
        <f t="array" ref="CC73">_xlfn.IFS($AK73="BUENO",1,$AK73="REGULAR",2,$AK73="MALO",3,$AK73="DETERIORO",4,$AK73="",0)</f>
        <v>0</v>
      </c>
      <c r="CD73" s="59" cm="1">
        <f t="array" ref="CD73">_xlfn.IFS(A73="B",CC73*$CC$47,A73="P",CC73*$CC$46,A73="PC",CC73*$CC$45,A73="C",CC73*$CC$44,A73="",0)</f>
        <v>0</v>
      </c>
      <c r="CE73" s="58" cm="1">
        <f t="array" ref="CE73">_xlfn.IFS($AR73="BUENO",1,$AR73="REGULAR",2,$AR73="MALO",3,$AR73="DETERIORO",4,$AR73="",0)</f>
        <v>0</v>
      </c>
      <c r="CF73" s="59" cm="1">
        <f t="array" ref="CF73">_xlfn.IFS(A73="B",CE73*$CE$47,A73="P",CE73*$CE$46,A73="PC",CE73*$CE$45,A73="C",CE73*$CE$44,A73="",0)</f>
        <v>0</v>
      </c>
      <c r="CG73" s="58" cm="1">
        <f t="array" ref="CG73">_xlfn.IFS($AT73="BUENO",1,$AT73="REGULAR",2,$AT73="MALO",3,$AT73="DETERIORO",4,$AT73="",0)</f>
        <v>0</v>
      </c>
      <c r="CH73" s="59" cm="1">
        <f t="array" ref="CH73">_xlfn.IFS(A73="B",CG73*$CG$47,A73="P",CG73*$CG$46,A73="PC",CG73*$CG$45,A73="C",CG73*$CG$44,A73="",0)</f>
        <v>0</v>
      </c>
      <c r="CI73" s="167">
        <f t="shared" si="9"/>
        <v>0</v>
      </c>
      <c r="CJ73" s="166" cm="1">
        <f t="array" ref="CJ73">_xlfn.IFS(A73="B",CI73*$CJ$47,A73="P",CI73*$CJ$46,A73="PC",CI73*$CJ$45,A73="C",CI73*$CJ$44,A73="",0)</f>
        <v>0</v>
      </c>
      <c r="CK73" s="58" t="str">
        <f t="shared" si="10"/>
        <v>-</v>
      </c>
      <c r="CN73" s="58">
        <f t="shared" si="2"/>
        <v>0</v>
      </c>
      <c r="CO73" s="14"/>
      <c r="CP73" s="58">
        <f t="shared" si="3"/>
        <v>0</v>
      </c>
      <c r="CQ73" s="59"/>
      <c r="CR73" s="58">
        <f t="shared" si="4"/>
        <v>0</v>
      </c>
      <c r="CS73" s="59"/>
      <c r="CT73" s="62">
        <f t="shared" si="11"/>
        <v>0</v>
      </c>
      <c r="CU73" s="166" cm="1">
        <f t="array" ref="CU73">_xlfn.IFS(A73="B",CT73*$CU$47,A73="P",CT73*$CU$46,A73="PC",CT73*$CU$45,A73="C",CT73*$CU$44,A73="",0)</f>
        <v>0</v>
      </c>
      <c r="CV73" s="165" t="str">
        <f t="shared" si="5"/>
        <v>-</v>
      </c>
      <c r="CY73" s="167">
        <f t="shared" si="12"/>
        <v>0</v>
      </c>
    </row>
    <row r="74" spans="1:103" ht="18" customHeight="1" x14ac:dyDescent="0.25">
      <c r="A74" s="164" t="str">
        <f t="shared" si="6"/>
        <v/>
      </c>
      <c r="B74" s="164" t="str">
        <f t="shared" si="6"/>
        <v/>
      </c>
      <c r="C74" s="446"/>
      <c r="D74" s="446"/>
      <c r="E74" s="446"/>
      <c r="F74" s="446"/>
      <c r="G74" s="413"/>
      <c r="H74" s="413"/>
      <c r="I74" s="438" t="str">
        <f t="shared" si="7"/>
        <v/>
      </c>
      <c r="J74" s="438"/>
      <c r="K74" s="413"/>
      <c r="L74" s="413"/>
      <c r="M74" s="425"/>
      <c r="N74" s="425"/>
      <c r="O74" s="425"/>
      <c r="P74" s="425"/>
      <c r="Q74" s="425"/>
      <c r="R74" s="443"/>
      <c r="S74" s="443"/>
      <c r="T74" s="413"/>
      <c r="U74" s="413"/>
      <c r="V74" s="413"/>
      <c r="W74" s="413"/>
      <c r="X74" s="443"/>
      <c r="Y74" s="443"/>
      <c r="Z74" s="425"/>
      <c r="AA74" s="425"/>
      <c r="AB74" s="425"/>
      <c r="AC74" s="425"/>
      <c r="AD74" s="443"/>
      <c r="AE74" s="443"/>
      <c r="AF74" s="425"/>
      <c r="AG74" s="425"/>
      <c r="AH74" s="425"/>
      <c r="AI74" s="425"/>
      <c r="AJ74" s="425"/>
      <c r="AK74" s="443"/>
      <c r="AL74" s="443"/>
      <c r="AM74" s="425"/>
      <c r="AN74" s="425"/>
      <c r="AO74" s="425"/>
      <c r="AP74" s="425"/>
      <c r="AQ74" s="425"/>
      <c r="AR74" s="443"/>
      <c r="AS74" s="443"/>
      <c r="AT74" s="443"/>
      <c r="AU74" s="443"/>
      <c r="AV74" s="443"/>
      <c r="AW74" s="444" t="str">
        <f t="shared" si="8"/>
        <v>-</v>
      </c>
      <c r="AX74" s="444"/>
      <c r="AY74" s="444"/>
      <c r="AZ74" s="444"/>
      <c r="BA74" s="168"/>
      <c r="BB74" s="443"/>
      <c r="BC74" s="443"/>
      <c r="BD74" s="443"/>
      <c r="BE74" s="443"/>
      <c r="BF74" s="443"/>
      <c r="BG74" s="443"/>
      <c r="BH74" s="443"/>
      <c r="BI74" s="443"/>
      <c r="BJ74" s="443"/>
      <c r="BK74" s="168"/>
      <c r="BL74" s="444" t="str">
        <f t="shared" si="1"/>
        <v>-</v>
      </c>
      <c r="BM74" s="444"/>
      <c r="BN74" s="444"/>
      <c r="BO74" s="444"/>
      <c r="BP74" s="445" cm="1">
        <f t="array" ref="BP74">_xlfn.IFS(A74="B",_xlfn.IFS(BL74="BUENO",I74*73.74,BL74="REGULAR",I74*196.63,BL74="MALO",I74*368.68,BL74="DETERIORO",I74*540.73),A74="P",_xlfn.IFS(BL74="BUENO",I74*4.65,BL74="REGULAR",I74*12.41,BL74="MALO",I74*23.26,BL74="DETERIORO",I74*34.12),A74="PC",_xlfn.IFS(BL74="BUENO",I74*4.65,BL74="REGULAR",I74*12.41,BL74="MALO",I74*23.26,BL74="DETERIORO",I74*34.12),A74="C",_xlfn.IFS(BL74="BUENO",I74*4.65,BL74="REGULAR",I74*12.41,BL74="MALO",I74*23.26,BL74="DETERIORO",I74*34.12),A74="",0)</f>
        <v>0</v>
      </c>
      <c r="BQ74" s="445"/>
      <c r="BR74" s="445"/>
      <c r="BS74" s="445"/>
      <c r="BW74" s="58" cm="1">
        <f t="array" ref="BW74">_xlfn.IFS($R74="BUENO",1,$R74="REGULAR",2,$R74="MALO",3,$R74="DETERIORO",4,$R74="",0)</f>
        <v>0</v>
      </c>
      <c r="BX74" s="166" cm="1">
        <f t="array" ref="BX74">_xlfn.IFS(A74="B",BW74*$BW$47,A74="P",BW74*$BW$46,A74="PC",BW74*$BW$45,A74="C",BW74*$BW$44,A74="",0)</f>
        <v>0</v>
      </c>
      <c r="BY74" s="58" cm="1">
        <f t="array" ref="BY74">_xlfn.IFS($X74="BUENO",1,$X74="REGULAR",2,$X74="MALO",3,$X74="DETERIORO",4,$X74="",0)</f>
        <v>0</v>
      </c>
      <c r="BZ74" s="59" cm="1">
        <f t="array" ref="BZ74">_xlfn.IFS(A74="B",BY74*$BY$47,A74="P",BY74*$BY$46,A74="PC",BY74*$BY$45,A74="C",BY74*$BY$44,A74="",0)</f>
        <v>0</v>
      </c>
      <c r="CA74" s="58" cm="1">
        <f t="array" ref="CA74">_xlfn.IFS($AD74="BUENO",1,$AD74="REGULAR",2,$AD74="MALO",3,$AD74="DETERIORO",4,$AD74="",0)</f>
        <v>0</v>
      </c>
      <c r="CB74" s="59" cm="1">
        <f t="array" ref="CB74">_xlfn.IFS(A74="B",CA74*$CA$47,A74="P",CA74*$CA$46,A74="PC",CA74*$CA$45,A74="C",CA74*$CA$44,A74="",0)</f>
        <v>0</v>
      </c>
      <c r="CC74" s="58" cm="1">
        <f t="array" ref="CC74">_xlfn.IFS($AK74="BUENO",1,$AK74="REGULAR",2,$AK74="MALO",3,$AK74="DETERIORO",4,$AK74="",0)</f>
        <v>0</v>
      </c>
      <c r="CD74" s="59" cm="1">
        <f t="array" ref="CD74">_xlfn.IFS(A74="B",CC74*$CC$47,A74="P",CC74*$CC$46,A74="PC",CC74*$CC$45,A74="C",CC74*$CC$44,A74="",0)</f>
        <v>0</v>
      </c>
      <c r="CE74" s="58" cm="1">
        <f t="array" ref="CE74">_xlfn.IFS($AR74="BUENO",1,$AR74="REGULAR",2,$AR74="MALO",3,$AR74="DETERIORO",4,$AR74="",0)</f>
        <v>0</v>
      </c>
      <c r="CF74" s="59" cm="1">
        <f t="array" ref="CF74">_xlfn.IFS(A74="B",CE74*$CE$47,A74="P",CE74*$CE$46,A74="PC",CE74*$CE$45,A74="C",CE74*$CE$44,A74="",0)</f>
        <v>0</v>
      </c>
      <c r="CG74" s="58" cm="1">
        <f t="array" ref="CG74">_xlfn.IFS($AT74="BUENO",1,$AT74="REGULAR",2,$AT74="MALO",3,$AT74="DETERIORO",4,$AT74="",0)</f>
        <v>0</v>
      </c>
      <c r="CH74" s="59" cm="1">
        <f t="array" ref="CH74">_xlfn.IFS(A74="B",CG74*$CG$47,A74="P",CG74*$CG$46,A74="PC",CG74*$CG$45,A74="C",CG74*$CG$44,A74="",0)</f>
        <v>0</v>
      </c>
      <c r="CI74" s="167">
        <f t="shared" si="9"/>
        <v>0</v>
      </c>
      <c r="CJ74" s="166" cm="1">
        <f t="array" ref="CJ74">_xlfn.IFS(A74="B",CI74*$CJ$47,A74="P",CI74*$CJ$46,A74="PC",CI74*$CJ$45,A74="C",CI74*$CJ$44,A74="",0)</f>
        <v>0</v>
      </c>
      <c r="CK74" s="58" t="str">
        <f t="shared" si="10"/>
        <v>-</v>
      </c>
      <c r="CN74" s="58">
        <f t="shared" si="2"/>
        <v>0</v>
      </c>
      <c r="CO74" s="14"/>
      <c r="CP74" s="58">
        <f t="shared" si="3"/>
        <v>0</v>
      </c>
      <c r="CQ74" s="59"/>
      <c r="CR74" s="58">
        <f t="shared" si="4"/>
        <v>0</v>
      </c>
      <c r="CS74" s="59"/>
      <c r="CT74" s="62">
        <f t="shared" si="11"/>
        <v>0</v>
      </c>
      <c r="CU74" s="166" cm="1">
        <f t="array" ref="CU74">_xlfn.IFS(A74="B",CT74*$CU$47,A74="P",CT74*$CU$46,A74="PC",CT74*$CU$45,A74="C",CT74*$CU$44,A74="",0)</f>
        <v>0</v>
      </c>
      <c r="CV74" s="165" t="str">
        <f t="shared" si="5"/>
        <v>-</v>
      </c>
      <c r="CY74" s="167">
        <f t="shared" si="12"/>
        <v>0</v>
      </c>
    </row>
    <row r="75" spans="1:103" ht="18" customHeight="1" x14ac:dyDescent="0.25">
      <c r="A75" s="164" t="str">
        <f t="shared" si="6"/>
        <v/>
      </c>
      <c r="B75" s="164" t="str">
        <f t="shared" si="6"/>
        <v/>
      </c>
      <c r="C75" s="446"/>
      <c r="D75" s="446"/>
      <c r="E75" s="446"/>
      <c r="F75" s="446"/>
      <c r="G75" s="413"/>
      <c r="H75" s="413"/>
      <c r="I75" s="438" t="str">
        <f t="shared" si="7"/>
        <v/>
      </c>
      <c r="J75" s="438"/>
      <c r="K75" s="413"/>
      <c r="L75" s="413"/>
      <c r="M75" s="425"/>
      <c r="N75" s="425"/>
      <c r="O75" s="425"/>
      <c r="P75" s="425"/>
      <c r="Q75" s="425"/>
      <c r="R75" s="443"/>
      <c r="S75" s="443"/>
      <c r="T75" s="413"/>
      <c r="U75" s="413"/>
      <c r="V75" s="413"/>
      <c r="W75" s="413"/>
      <c r="X75" s="443"/>
      <c r="Y75" s="443"/>
      <c r="Z75" s="425"/>
      <c r="AA75" s="425"/>
      <c r="AB75" s="425"/>
      <c r="AC75" s="425"/>
      <c r="AD75" s="443"/>
      <c r="AE75" s="443"/>
      <c r="AF75" s="425"/>
      <c r="AG75" s="425"/>
      <c r="AH75" s="425"/>
      <c r="AI75" s="425"/>
      <c r="AJ75" s="425"/>
      <c r="AK75" s="443"/>
      <c r="AL75" s="443"/>
      <c r="AM75" s="425"/>
      <c r="AN75" s="425"/>
      <c r="AO75" s="425"/>
      <c r="AP75" s="425"/>
      <c r="AQ75" s="425"/>
      <c r="AR75" s="443"/>
      <c r="AS75" s="443"/>
      <c r="AT75" s="443"/>
      <c r="AU75" s="443"/>
      <c r="AV75" s="443"/>
      <c r="AW75" s="444" t="str">
        <f t="shared" si="8"/>
        <v>-</v>
      </c>
      <c r="AX75" s="444"/>
      <c r="AY75" s="444"/>
      <c r="AZ75" s="444"/>
      <c r="BA75" s="168"/>
      <c r="BB75" s="443"/>
      <c r="BC75" s="443"/>
      <c r="BD75" s="443"/>
      <c r="BE75" s="443"/>
      <c r="BF75" s="443"/>
      <c r="BG75" s="443"/>
      <c r="BH75" s="443"/>
      <c r="BI75" s="443"/>
      <c r="BJ75" s="443"/>
      <c r="BK75" s="168"/>
      <c r="BL75" s="444" t="str">
        <f t="shared" si="1"/>
        <v>-</v>
      </c>
      <c r="BM75" s="444"/>
      <c r="BN75" s="444"/>
      <c r="BO75" s="444"/>
      <c r="BP75" s="445" cm="1">
        <f t="array" ref="BP75">_xlfn.IFS(A75="B",_xlfn.IFS(BL75="BUENO",I75*73.74,BL75="REGULAR",I75*196.63,BL75="MALO",I75*368.68,BL75="DETERIORO",I75*540.73),A75="P",_xlfn.IFS(BL75="BUENO",I75*4.65,BL75="REGULAR",I75*12.41,BL75="MALO",I75*23.26,BL75="DETERIORO",I75*34.12),A75="PC",_xlfn.IFS(BL75="BUENO",I75*4.65,BL75="REGULAR",I75*12.41,BL75="MALO",I75*23.26,BL75="DETERIORO",I75*34.12),A75="C",_xlfn.IFS(BL75="BUENO",I75*4.65,BL75="REGULAR",I75*12.41,BL75="MALO",I75*23.26,BL75="DETERIORO",I75*34.12),A75="",0)</f>
        <v>0</v>
      </c>
      <c r="BQ75" s="445"/>
      <c r="BR75" s="445"/>
      <c r="BS75" s="445"/>
      <c r="BW75" s="58" cm="1">
        <f t="array" ref="BW75">_xlfn.IFS($R75="BUENO",1,$R75="REGULAR",2,$R75="MALO",3,$R75="DETERIORO",4,$R75="",0)</f>
        <v>0</v>
      </c>
      <c r="BX75" s="166" cm="1">
        <f t="array" ref="BX75">_xlfn.IFS(A75="B",BW75*$BW$47,A75="P",BW75*$BW$46,A75="PC",BW75*$BW$45,A75="C",BW75*$BW$44,A75="",0)</f>
        <v>0</v>
      </c>
      <c r="BY75" s="58" cm="1">
        <f t="array" ref="BY75">_xlfn.IFS($X75="BUENO",1,$X75="REGULAR",2,$X75="MALO",3,$X75="DETERIORO",4,$X75="",0)</f>
        <v>0</v>
      </c>
      <c r="BZ75" s="59" cm="1">
        <f t="array" ref="BZ75">_xlfn.IFS(A75="B",BY75*$BY$47,A75="P",BY75*$BY$46,A75="PC",BY75*$BY$45,A75="C",BY75*$BY$44,A75="",0)</f>
        <v>0</v>
      </c>
      <c r="CA75" s="58" cm="1">
        <f t="array" ref="CA75">_xlfn.IFS($AD75="BUENO",1,$AD75="REGULAR",2,$AD75="MALO",3,$AD75="DETERIORO",4,$AD75="",0)</f>
        <v>0</v>
      </c>
      <c r="CB75" s="59" cm="1">
        <f t="array" ref="CB75">_xlfn.IFS(A75="B",CA75*$CA$47,A75="P",CA75*$CA$46,A75="PC",CA75*$CA$45,A75="C",CA75*$CA$44,A75="",0)</f>
        <v>0</v>
      </c>
      <c r="CC75" s="58" cm="1">
        <f t="array" ref="CC75">_xlfn.IFS($AK75="BUENO",1,$AK75="REGULAR",2,$AK75="MALO",3,$AK75="DETERIORO",4,$AK75="",0)</f>
        <v>0</v>
      </c>
      <c r="CD75" s="59" cm="1">
        <f t="array" ref="CD75">_xlfn.IFS(A75="B",CC75*$CC$47,A75="P",CC75*$CC$46,A75="PC",CC75*$CC$45,A75="C",CC75*$CC$44,A75="",0)</f>
        <v>0</v>
      </c>
      <c r="CE75" s="58" cm="1">
        <f t="array" ref="CE75">_xlfn.IFS($AR75="BUENO",1,$AR75="REGULAR",2,$AR75="MALO",3,$AR75="DETERIORO",4,$AR75="",0)</f>
        <v>0</v>
      </c>
      <c r="CF75" s="59" cm="1">
        <f t="array" ref="CF75">_xlfn.IFS(A75="B",CE75*$CE$47,A75="P",CE75*$CE$46,A75="PC",CE75*$CE$45,A75="C",CE75*$CE$44,A75="",0)</f>
        <v>0</v>
      </c>
      <c r="CG75" s="58" cm="1">
        <f t="array" ref="CG75">_xlfn.IFS($AT75="BUENO",1,$AT75="REGULAR",2,$AT75="MALO",3,$AT75="DETERIORO",4,$AT75="",0)</f>
        <v>0</v>
      </c>
      <c r="CH75" s="59" cm="1">
        <f t="array" ref="CH75">_xlfn.IFS(A75="B",CG75*$CG$47,A75="P",CG75*$CG$46,A75="PC",CG75*$CG$45,A75="C",CG75*$CG$44,A75="",0)</f>
        <v>0</v>
      </c>
      <c r="CI75" s="167">
        <f t="shared" si="9"/>
        <v>0</v>
      </c>
      <c r="CJ75" s="166" cm="1">
        <f t="array" ref="CJ75">_xlfn.IFS(A75="B",CI75*$CJ$47,A75="P",CI75*$CJ$46,A75="PC",CI75*$CJ$45,A75="C",CI75*$CJ$44,A75="",0)</f>
        <v>0</v>
      </c>
      <c r="CK75" s="58" t="str">
        <f t="shared" si="10"/>
        <v>-</v>
      </c>
      <c r="CN75" s="58">
        <f t="shared" si="2"/>
        <v>0</v>
      </c>
      <c r="CO75" s="14"/>
      <c r="CP75" s="58">
        <f t="shared" si="3"/>
        <v>0</v>
      </c>
      <c r="CQ75" s="59"/>
      <c r="CR75" s="58">
        <f t="shared" si="4"/>
        <v>0</v>
      </c>
      <c r="CS75" s="59"/>
      <c r="CT75" s="62">
        <f t="shared" si="11"/>
        <v>0</v>
      </c>
      <c r="CU75" s="166" cm="1">
        <f t="array" ref="CU75">_xlfn.IFS(A75="B",CT75*$CU$47,A75="P",CT75*$CU$46,A75="PC",CT75*$CU$45,A75="C",CT75*$CU$44,A75="",0)</f>
        <v>0</v>
      </c>
      <c r="CV75" s="165" t="str">
        <f t="shared" si="5"/>
        <v>-</v>
      </c>
      <c r="CY75" s="167">
        <f t="shared" si="12"/>
        <v>0</v>
      </c>
    </row>
    <row r="76" spans="1:103" ht="18" customHeight="1" x14ac:dyDescent="0.25">
      <c r="A76" s="164" t="str">
        <f t="shared" si="6"/>
        <v/>
      </c>
      <c r="B76" s="164" t="str">
        <f t="shared" si="6"/>
        <v/>
      </c>
      <c r="C76" s="446"/>
      <c r="D76" s="446"/>
      <c r="E76" s="446"/>
      <c r="F76" s="446"/>
      <c r="G76" s="413"/>
      <c r="H76" s="413"/>
      <c r="I76" s="438" t="str">
        <f t="shared" si="7"/>
        <v/>
      </c>
      <c r="J76" s="438"/>
      <c r="K76" s="413"/>
      <c r="L76" s="413"/>
      <c r="M76" s="425"/>
      <c r="N76" s="425"/>
      <c r="O76" s="425"/>
      <c r="P76" s="425"/>
      <c r="Q76" s="425"/>
      <c r="R76" s="443"/>
      <c r="S76" s="443"/>
      <c r="T76" s="413"/>
      <c r="U76" s="413"/>
      <c r="V76" s="413"/>
      <c r="W76" s="413"/>
      <c r="X76" s="443"/>
      <c r="Y76" s="443"/>
      <c r="Z76" s="425"/>
      <c r="AA76" s="425"/>
      <c r="AB76" s="425"/>
      <c r="AC76" s="425"/>
      <c r="AD76" s="443"/>
      <c r="AE76" s="443"/>
      <c r="AF76" s="425"/>
      <c r="AG76" s="425"/>
      <c r="AH76" s="425"/>
      <c r="AI76" s="425"/>
      <c r="AJ76" s="425"/>
      <c r="AK76" s="443"/>
      <c r="AL76" s="443"/>
      <c r="AM76" s="425"/>
      <c r="AN76" s="425"/>
      <c r="AO76" s="425"/>
      <c r="AP76" s="425"/>
      <c r="AQ76" s="425"/>
      <c r="AR76" s="443"/>
      <c r="AS76" s="443"/>
      <c r="AT76" s="443"/>
      <c r="AU76" s="443"/>
      <c r="AV76" s="443"/>
      <c r="AW76" s="444" t="str">
        <f t="shared" si="8"/>
        <v>-</v>
      </c>
      <c r="AX76" s="444"/>
      <c r="AY76" s="444"/>
      <c r="AZ76" s="444"/>
      <c r="BA76" s="168"/>
      <c r="BB76" s="443"/>
      <c r="BC76" s="443"/>
      <c r="BD76" s="443"/>
      <c r="BE76" s="443"/>
      <c r="BF76" s="443"/>
      <c r="BG76" s="443"/>
      <c r="BH76" s="443"/>
      <c r="BI76" s="443"/>
      <c r="BJ76" s="443"/>
      <c r="BK76" s="168"/>
      <c r="BL76" s="444" t="str">
        <f t="shared" si="1"/>
        <v>-</v>
      </c>
      <c r="BM76" s="444"/>
      <c r="BN76" s="444"/>
      <c r="BO76" s="444"/>
      <c r="BP76" s="445" cm="1">
        <f t="array" ref="BP76">_xlfn.IFS(A76="B",_xlfn.IFS(BL76="BUENO",I76*73.74,BL76="REGULAR",I76*196.63,BL76="MALO",I76*368.68,BL76="DETERIORO",I76*540.73),A76="P",_xlfn.IFS(BL76="BUENO",I76*4.65,BL76="REGULAR",I76*12.41,BL76="MALO",I76*23.26,BL76="DETERIORO",I76*34.12),A76="PC",_xlfn.IFS(BL76="BUENO",I76*4.65,BL76="REGULAR",I76*12.41,BL76="MALO",I76*23.26,BL76="DETERIORO",I76*34.12),A76="C",_xlfn.IFS(BL76="BUENO",I76*4.65,BL76="REGULAR",I76*12.41,BL76="MALO",I76*23.26,BL76="DETERIORO",I76*34.12),A76="",0)</f>
        <v>0</v>
      </c>
      <c r="BQ76" s="445"/>
      <c r="BR76" s="445"/>
      <c r="BS76" s="445"/>
      <c r="BW76" s="58" cm="1">
        <f t="array" ref="BW76">_xlfn.IFS($R76="BUENO",1,$R76="REGULAR",2,$R76="MALO",3,$R76="DETERIORO",4,$R76="",0)</f>
        <v>0</v>
      </c>
      <c r="BX76" s="166" cm="1">
        <f t="array" ref="BX76">_xlfn.IFS(A76="B",BW76*$BW$47,A76="P",BW76*$BW$46,A76="PC",BW76*$BW$45,A76="C",BW76*$BW$44,A76="",0)</f>
        <v>0</v>
      </c>
      <c r="BY76" s="58" cm="1">
        <f t="array" ref="BY76">_xlfn.IFS($X76="BUENO",1,$X76="REGULAR",2,$X76="MALO",3,$X76="DETERIORO",4,$X76="",0)</f>
        <v>0</v>
      </c>
      <c r="BZ76" s="59" cm="1">
        <f t="array" ref="BZ76">_xlfn.IFS(A76="B",BY76*$BY$47,A76="P",BY76*$BY$46,A76="PC",BY76*$BY$45,A76="C",BY76*$BY$44,A76="",0)</f>
        <v>0</v>
      </c>
      <c r="CA76" s="58" cm="1">
        <f t="array" ref="CA76">_xlfn.IFS($AD76="BUENO",1,$AD76="REGULAR",2,$AD76="MALO",3,$AD76="DETERIORO",4,$AD76="",0)</f>
        <v>0</v>
      </c>
      <c r="CB76" s="59" cm="1">
        <f t="array" ref="CB76">_xlfn.IFS(A76="B",CA76*$CA$47,A76="P",CA76*$CA$46,A76="PC",CA76*$CA$45,A76="C",CA76*$CA$44,A76="",0)</f>
        <v>0</v>
      </c>
      <c r="CC76" s="58" cm="1">
        <f t="array" ref="CC76">_xlfn.IFS($AK76="BUENO",1,$AK76="REGULAR",2,$AK76="MALO",3,$AK76="DETERIORO",4,$AK76="",0)</f>
        <v>0</v>
      </c>
      <c r="CD76" s="59" cm="1">
        <f t="array" ref="CD76">_xlfn.IFS(A76="B",CC76*$CC$47,A76="P",CC76*$CC$46,A76="PC",CC76*$CC$45,A76="C",CC76*$CC$44,A76="",0)</f>
        <v>0</v>
      </c>
      <c r="CE76" s="58" cm="1">
        <f t="array" ref="CE76">_xlfn.IFS($AR76="BUENO",1,$AR76="REGULAR",2,$AR76="MALO",3,$AR76="DETERIORO",4,$AR76="",0)</f>
        <v>0</v>
      </c>
      <c r="CF76" s="59" cm="1">
        <f t="array" ref="CF76">_xlfn.IFS(A76="B",CE76*$CE$47,A76="P",CE76*$CE$46,A76="PC",CE76*$CE$45,A76="C",CE76*$CE$44,A76="",0)</f>
        <v>0</v>
      </c>
      <c r="CG76" s="58" cm="1">
        <f t="array" ref="CG76">_xlfn.IFS($AT76="BUENO",1,$AT76="REGULAR",2,$AT76="MALO",3,$AT76="DETERIORO",4,$AT76="",0)</f>
        <v>0</v>
      </c>
      <c r="CH76" s="59" cm="1">
        <f t="array" ref="CH76">_xlfn.IFS(A76="B",CG76*$CG$47,A76="P",CG76*$CG$46,A76="PC",CG76*$CG$45,A76="C",CG76*$CG$44,A76="",0)</f>
        <v>0</v>
      </c>
      <c r="CI76" s="167">
        <f t="shared" si="9"/>
        <v>0</v>
      </c>
      <c r="CJ76" s="166" cm="1">
        <f t="array" ref="CJ76">_xlfn.IFS(A76="B",CI76*$CJ$47,A76="P",CI76*$CJ$46,A76="PC",CI76*$CJ$45,A76="C",CI76*$CJ$44,A76="",0)</f>
        <v>0</v>
      </c>
      <c r="CK76" s="58" t="str">
        <f t="shared" si="10"/>
        <v>-</v>
      </c>
      <c r="CN76" s="58">
        <f t="shared" si="2"/>
        <v>0</v>
      </c>
      <c r="CO76" s="14"/>
      <c r="CP76" s="58">
        <f t="shared" si="3"/>
        <v>0</v>
      </c>
      <c r="CQ76" s="59"/>
      <c r="CR76" s="58">
        <f t="shared" si="4"/>
        <v>0</v>
      </c>
      <c r="CS76" s="59"/>
      <c r="CT76" s="62">
        <f t="shared" si="11"/>
        <v>0</v>
      </c>
      <c r="CU76" s="166" cm="1">
        <f t="array" ref="CU76">_xlfn.IFS(A76="B",CT76*$CU$47,A76="P",CT76*$CU$46,A76="PC",CT76*$CU$45,A76="C",CT76*$CU$44,A76="",0)</f>
        <v>0</v>
      </c>
      <c r="CV76" s="165" t="str">
        <f t="shared" si="5"/>
        <v>-</v>
      </c>
      <c r="CY76" s="167">
        <f t="shared" si="12"/>
        <v>0</v>
      </c>
    </row>
    <row r="77" spans="1:103" ht="18" customHeight="1" x14ac:dyDescent="0.25">
      <c r="A77" s="164" t="str">
        <f t="shared" si="6"/>
        <v/>
      </c>
      <c r="B77" s="164" t="str">
        <f t="shared" si="6"/>
        <v/>
      </c>
      <c r="C77" s="446"/>
      <c r="D77" s="446"/>
      <c r="E77" s="446"/>
      <c r="F77" s="446"/>
      <c r="G77" s="413"/>
      <c r="H77" s="413"/>
      <c r="I77" s="438" t="str">
        <f t="shared" si="7"/>
        <v/>
      </c>
      <c r="J77" s="438"/>
      <c r="K77" s="413"/>
      <c r="L77" s="413"/>
      <c r="M77" s="425"/>
      <c r="N77" s="425"/>
      <c r="O77" s="425"/>
      <c r="P77" s="425"/>
      <c r="Q77" s="425"/>
      <c r="R77" s="443"/>
      <c r="S77" s="443"/>
      <c r="T77" s="413"/>
      <c r="U77" s="413"/>
      <c r="V77" s="413"/>
      <c r="W77" s="413"/>
      <c r="X77" s="443"/>
      <c r="Y77" s="443"/>
      <c r="Z77" s="425"/>
      <c r="AA77" s="425"/>
      <c r="AB77" s="425"/>
      <c r="AC77" s="425"/>
      <c r="AD77" s="443"/>
      <c r="AE77" s="443"/>
      <c r="AF77" s="425"/>
      <c r="AG77" s="425"/>
      <c r="AH77" s="425"/>
      <c r="AI77" s="425"/>
      <c r="AJ77" s="425"/>
      <c r="AK77" s="443"/>
      <c r="AL77" s="443"/>
      <c r="AM77" s="425"/>
      <c r="AN77" s="425"/>
      <c r="AO77" s="425"/>
      <c r="AP77" s="425"/>
      <c r="AQ77" s="425"/>
      <c r="AR77" s="443"/>
      <c r="AS77" s="443"/>
      <c r="AT77" s="443"/>
      <c r="AU77" s="443"/>
      <c r="AV77" s="443"/>
      <c r="AW77" s="444" t="str">
        <f t="shared" si="8"/>
        <v>-</v>
      </c>
      <c r="AX77" s="444"/>
      <c r="AY77" s="444"/>
      <c r="AZ77" s="444"/>
      <c r="BA77" s="168"/>
      <c r="BB77" s="443"/>
      <c r="BC77" s="443"/>
      <c r="BD77" s="443"/>
      <c r="BE77" s="443"/>
      <c r="BF77" s="443"/>
      <c r="BG77" s="443"/>
      <c r="BH77" s="443"/>
      <c r="BI77" s="443"/>
      <c r="BJ77" s="443"/>
      <c r="BK77" s="168"/>
      <c r="BL77" s="444" t="str">
        <f t="shared" si="1"/>
        <v>-</v>
      </c>
      <c r="BM77" s="444"/>
      <c r="BN77" s="444"/>
      <c r="BO77" s="444"/>
      <c r="BP77" s="445" cm="1">
        <f t="array" ref="BP77">_xlfn.IFS(A77="B",_xlfn.IFS(BL77="BUENO",I77*73.74,BL77="REGULAR",I77*196.63,BL77="MALO",I77*368.68,BL77="DETERIORO",I77*540.73),A77="P",_xlfn.IFS(BL77="BUENO",I77*4.65,BL77="REGULAR",I77*12.41,BL77="MALO",I77*23.26,BL77="DETERIORO",I77*34.12),A77="PC",_xlfn.IFS(BL77="BUENO",I77*4.65,BL77="REGULAR",I77*12.41,BL77="MALO",I77*23.26,BL77="DETERIORO",I77*34.12),A77="C",_xlfn.IFS(BL77="BUENO",I77*4.65,BL77="REGULAR",I77*12.41,BL77="MALO",I77*23.26,BL77="DETERIORO",I77*34.12),A77="",0)</f>
        <v>0</v>
      </c>
      <c r="BQ77" s="445"/>
      <c r="BR77" s="445"/>
      <c r="BS77" s="445"/>
      <c r="BW77" s="58" cm="1">
        <f t="array" ref="BW77">_xlfn.IFS($R77="BUENO",1,$R77="REGULAR",2,$R77="MALO",3,$R77="DETERIORO",4,$R77="",0)</f>
        <v>0</v>
      </c>
      <c r="BX77" s="166" cm="1">
        <f t="array" ref="BX77">_xlfn.IFS(A77="B",BW77*$BW$47,A77="P",BW77*$BW$46,A77="PC",BW77*$BW$45,A77="C",BW77*$BW$44,A77="",0)</f>
        <v>0</v>
      </c>
      <c r="BY77" s="58" cm="1">
        <f t="array" ref="BY77">_xlfn.IFS($X77="BUENO",1,$X77="REGULAR",2,$X77="MALO",3,$X77="DETERIORO",4,$X77="",0)</f>
        <v>0</v>
      </c>
      <c r="BZ77" s="59" cm="1">
        <f t="array" ref="BZ77">_xlfn.IFS(A77="B",BY77*$BY$47,A77="P",BY77*$BY$46,A77="PC",BY77*$BY$45,A77="C",BY77*$BY$44,A77="",0)</f>
        <v>0</v>
      </c>
      <c r="CA77" s="58" cm="1">
        <f t="array" ref="CA77">_xlfn.IFS($AD77="BUENO",1,$AD77="REGULAR",2,$AD77="MALO",3,$AD77="DETERIORO",4,$AD77="",0)</f>
        <v>0</v>
      </c>
      <c r="CB77" s="59" cm="1">
        <f t="array" ref="CB77">_xlfn.IFS(A77="B",CA77*$CA$47,A77="P",CA77*$CA$46,A77="PC",CA77*$CA$45,A77="C",CA77*$CA$44,A77="",0)</f>
        <v>0</v>
      </c>
      <c r="CC77" s="58" cm="1">
        <f t="array" ref="CC77">_xlfn.IFS($AK77="BUENO",1,$AK77="REGULAR",2,$AK77="MALO",3,$AK77="DETERIORO",4,$AK77="",0)</f>
        <v>0</v>
      </c>
      <c r="CD77" s="59" cm="1">
        <f t="array" ref="CD77">_xlfn.IFS(A77="B",CC77*$CC$47,A77="P",CC77*$CC$46,A77="PC",CC77*$CC$45,A77="C",CC77*$CC$44,A77="",0)</f>
        <v>0</v>
      </c>
      <c r="CE77" s="58" cm="1">
        <f t="array" ref="CE77">_xlfn.IFS($AR77="BUENO",1,$AR77="REGULAR",2,$AR77="MALO",3,$AR77="DETERIORO",4,$AR77="",0)</f>
        <v>0</v>
      </c>
      <c r="CF77" s="59" cm="1">
        <f t="array" ref="CF77">_xlfn.IFS(A77="B",CE77*$CE$47,A77="P",CE77*$CE$46,A77="PC",CE77*$CE$45,A77="C",CE77*$CE$44,A77="",0)</f>
        <v>0</v>
      </c>
      <c r="CG77" s="58" cm="1">
        <f t="array" ref="CG77">_xlfn.IFS($AT77="BUENO",1,$AT77="REGULAR",2,$AT77="MALO",3,$AT77="DETERIORO",4,$AT77="",0)</f>
        <v>0</v>
      </c>
      <c r="CH77" s="59" cm="1">
        <f t="array" ref="CH77">_xlfn.IFS(A77="B",CG77*$CG$47,A77="P",CG77*$CG$46,A77="PC",CG77*$CG$45,A77="C",CG77*$CG$44,A77="",0)</f>
        <v>0</v>
      </c>
      <c r="CI77" s="167">
        <f t="shared" si="9"/>
        <v>0</v>
      </c>
      <c r="CJ77" s="166" cm="1">
        <f t="array" ref="CJ77">_xlfn.IFS(A77="B",CI77*$CJ$47,A77="P",CI77*$CJ$46,A77="PC",CI77*$CJ$45,A77="C",CI77*$CJ$44,A77="",0)</f>
        <v>0</v>
      </c>
      <c r="CK77" s="58" t="str">
        <f t="shared" si="10"/>
        <v>-</v>
      </c>
      <c r="CN77" s="58">
        <f t="shared" si="2"/>
        <v>0</v>
      </c>
      <c r="CO77" s="14"/>
      <c r="CP77" s="58">
        <f t="shared" si="3"/>
        <v>0</v>
      </c>
      <c r="CQ77" s="59"/>
      <c r="CR77" s="58">
        <f t="shared" si="4"/>
        <v>0</v>
      </c>
      <c r="CS77" s="59"/>
      <c r="CT77" s="62">
        <f t="shared" si="11"/>
        <v>0</v>
      </c>
      <c r="CU77" s="166" cm="1">
        <f t="array" ref="CU77">_xlfn.IFS(A77="B",CT77*$CU$47,A77="P",CT77*$CU$46,A77="PC",CT77*$CU$45,A77="C",CT77*$CU$44,A77="",0)</f>
        <v>0</v>
      </c>
      <c r="CV77" s="165" t="str">
        <f t="shared" si="5"/>
        <v>-</v>
      </c>
      <c r="CY77" s="167">
        <f t="shared" si="12"/>
        <v>0</v>
      </c>
    </row>
    <row r="78" spans="1:103" ht="18" customHeight="1" x14ac:dyDescent="0.25">
      <c r="A78" s="164" t="str">
        <f t="shared" si="6"/>
        <v/>
      </c>
      <c r="B78" s="164" t="str">
        <f t="shared" si="6"/>
        <v/>
      </c>
      <c r="C78" s="446"/>
      <c r="D78" s="446"/>
      <c r="E78" s="446"/>
      <c r="F78" s="446"/>
      <c r="G78" s="413"/>
      <c r="H78" s="413"/>
      <c r="I78" s="438" t="str">
        <f t="shared" si="7"/>
        <v/>
      </c>
      <c r="J78" s="438"/>
      <c r="K78" s="413"/>
      <c r="L78" s="413"/>
      <c r="M78" s="425"/>
      <c r="N78" s="425"/>
      <c r="O78" s="425"/>
      <c r="P78" s="425"/>
      <c r="Q78" s="425"/>
      <c r="R78" s="443"/>
      <c r="S78" s="443"/>
      <c r="T78" s="413"/>
      <c r="U78" s="413"/>
      <c r="V78" s="413"/>
      <c r="W78" s="413"/>
      <c r="X78" s="443"/>
      <c r="Y78" s="443"/>
      <c r="Z78" s="425"/>
      <c r="AA78" s="425"/>
      <c r="AB78" s="425"/>
      <c r="AC78" s="425"/>
      <c r="AD78" s="443"/>
      <c r="AE78" s="443"/>
      <c r="AF78" s="425"/>
      <c r="AG78" s="425"/>
      <c r="AH78" s="425"/>
      <c r="AI78" s="425"/>
      <c r="AJ78" s="425"/>
      <c r="AK78" s="443"/>
      <c r="AL78" s="443"/>
      <c r="AM78" s="425"/>
      <c r="AN78" s="425"/>
      <c r="AO78" s="425"/>
      <c r="AP78" s="425"/>
      <c r="AQ78" s="425"/>
      <c r="AR78" s="443"/>
      <c r="AS78" s="443"/>
      <c r="AT78" s="443"/>
      <c r="AU78" s="443"/>
      <c r="AV78" s="443"/>
      <c r="AW78" s="444" t="str">
        <f t="shared" si="8"/>
        <v>-</v>
      </c>
      <c r="AX78" s="444"/>
      <c r="AY78" s="444"/>
      <c r="AZ78" s="444"/>
      <c r="BA78" s="168"/>
      <c r="BB78" s="443"/>
      <c r="BC78" s="443"/>
      <c r="BD78" s="443"/>
      <c r="BE78" s="443"/>
      <c r="BF78" s="443"/>
      <c r="BG78" s="443"/>
      <c r="BH78" s="443"/>
      <c r="BI78" s="443"/>
      <c r="BJ78" s="443"/>
      <c r="BK78" s="168"/>
      <c r="BL78" s="444" t="str">
        <f t="shared" si="1"/>
        <v>-</v>
      </c>
      <c r="BM78" s="444"/>
      <c r="BN78" s="444"/>
      <c r="BO78" s="444"/>
      <c r="BP78" s="445" cm="1">
        <f t="array" ref="BP78">_xlfn.IFS(A78="B",_xlfn.IFS(BL78="BUENO",I78*73.74,BL78="REGULAR",I78*196.63,BL78="MALO",I78*368.68,BL78="DETERIORO",I78*540.73),A78="P",_xlfn.IFS(BL78="BUENO",I78*4.65,BL78="REGULAR",I78*12.41,BL78="MALO",I78*23.26,BL78="DETERIORO",I78*34.12),A78="PC",_xlfn.IFS(BL78="BUENO",I78*4.65,BL78="REGULAR",I78*12.41,BL78="MALO",I78*23.26,BL78="DETERIORO",I78*34.12),A78="C",_xlfn.IFS(BL78="BUENO",I78*4.65,BL78="REGULAR",I78*12.41,BL78="MALO",I78*23.26,BL78="DETERIORO",I78*34.12),A78="",0)</f>
        <v>0</v>
      </c>
      <c r="BQ78" s="445"/>
      <c r="BR78" s="445"/>
      <c r="BS78" s="445"/>
      <c r="BW78" s="58" cm="1">
        <f t="array" ref="BW78">_xlfn.IFS($R78="BUENO",1,$R78="REGULAR",2,$R78="MALO",3,$R78="DETERIORO",4,$R78="",0)</f>
        <v>0</v>
      </c>
      <c r="BX78" s="166" cm="1">
        <f t="array" ref="BX78">_xlfn.IFS(A78="B",BW78*$BW$47,A78="P",BW78*$BW$46,A78="PC",BW78*$BW$45,A78="C",BW78*$BW$44,A78="",0)</f>
        <v>0</v>
      </c>
      <c r="BY78" s="58" cm="1">
        <f t="array" ref="BY78">_xlfn.IFS($X78="BUENO",1,$X78="REGULAR",2,$X78="MALO",3,$X78="DETERIORO",4,$X78="",0)</f>
        <v>0</v>
      </c>
      <c r="BZ78" s="59" cm="1">
        <f t="array" ref="BZ78">_xlfn.IFS(A78="B",BY78*$BY$47,A78="P",BY78*$BY$46,A78="PC",BY78*$BY$45,A78="C",BY78*$BY$44,A78="",0)</f>
        <v>0</v>
      </c>
      <c r="CA78" s="58" cm="1">
        <f t="array" ref="CA78">_xlfn.IFS($AD78="BUENO",1,$AD78="REGULAR",2,$AD78="MALO",3,$AD78="DETERIORO",4,$AD78="",0)</f>
        <v>0</v>
      </c>
      <c r="CB78" s="59" cm="1">
        <f t="array" ref="CB78">_xlfn.IFS(A78="B",CA78*$CA$47,A78="P",CA78*$CA$46,A78="PC",CA78*$CA$45,A78="C",CA78*$CA$44,A78="",0)</f>
        <v>0</v>
      </c>
      <c r="CC78" s="58" cm="1">
        <f t="array" ref="CC78">_xlfn.IFS($AK78="BUENO",1,$AK78="REGULAR",2,$AK78="MALO",3,$AK78="DETERIORO",4,$AK78="",0)</f>
        <v>0</v>
      </c>
      <c r="CD78" s="59" cm="1">
        <f t="array" ref="CD78">_xlfn.IFS(A78="B",CC78*$CC$47,A78="P",CC78*$CC$46,A78="PC",CC78*$CC$45,A78="C",CC78*$CC$44,A78="",0)</f>
        <v>0</v>
      </c>
      <c r="CE78" s="58" cm="1">
        <f t="array" ref="CE78">_xlfn.IFS($AR78="BUENO",1,$AR78="REGULAR",2,$AR78="MALO",3,$AR78="DETERIORO",4,$AR78="",0)</f>
        <v>0</v>
      </c>
      <c r="CF78" s="59" cm="1">
        <f t="array" ref="CF78">_xlfn.IFS(A78="B",CE78*$CE$47,A78="P",CE78*$CE$46,A78="PC",CE78*$CE$45,A78="C",CE78*$CE$44,A78="",0)</f>
        <v>0</v>
      </c>
      <c r="CG78" s="58" cm="1">
        <f t="array" ref="CG78">_xlfn.IFS($AT78="BUENO",1,$AT78="REGULAR",2,$AT78="MALO",3,$AT78="DETERIORO",4,$AT78="",0)</f>
        <v>0</v>
      </c>
      <c r="CH78" s="59" cm="1">
        <f t="array" ref="CH78">_xlfn.IFS(A78="B",CG78*$CG$47,A78="P",CG78*$CG$46,A78="PC",CG78*$CG$45,A78="C",CG78*$CG$44,A78="",0)</f>
        <v>0</v>
      </c>
      <c r="CI78" s="167">
        <f t="shared" si="9"/>
        <v>0</v>
      </c>
      <c r="CJ78" s="166" cm="1">
        <f t="array" ref="CJ78">_xlfn.IFS(A78="B",CI78*$CJ$47,A78="P",CI78*$CJ$46,A78="PC",CI78*$CJ$45,A78="C",CI78*$CJ$44,A78="",0)</f>
        <v>0</v>
      </c>
      <c r="CK78" s="58" t="str">
        <f t="shared" si="10"/>
        <v>-</v>
      </c>
      <c r="CN78" s="58">
        <f t="shared" si="2"/>
        <v>0</v>
      </c>
      <c r="CO78" s="14"/>
      <c r="CP78" s="58">
        <f t="shared" si="3"/>
        <v>0</v>
      </c>
      <c r="CQ78" s="59"/>
      <c r="CR78" s="58">
        <f t="shared" si="4"/>
        <v>0</v>
      </c>
      <c r="CS78" s="59"/>
      <c r="CT78" s="62">
        <f t="shared" si="11"/>
        <v>0</v>
      </c>
      <c r="CU78" s="166" cm="1">
        <f t="array" ref="CU78">_xlfn.IFS(A78="B",CT78*$CU$47,A78="P",CT78*$CU$46,A78="PC",CT78*$CU$45,A78="C",CT78*$CU$44,A78="",0)</f>
        <v>0</v>
      </c>
      <c r="CV78" s="165" t="str">
        <f t="shared" si="5"/>
        <v>-</v>
      </c>
      <c r="CY78" s="167">
        <f t="shared" si="12"/>
        <v>0</v>
      </c>
    </row>
    <row r="79" spans="1:103" ht="18" customHeight="1" x14ac:dyDescent="0.25">
      <c r="A79" s="164" t="str">
        <f t="shared" si="6"/>
        <v/>
      </c>
      <c r="B79" s="164" t="str">
        <f t="shared" si="6"/>
        <v/>
      </c>
      <c r="C79" s="446"/>
      <c r="D79" s="446"/>
      <c r="E79" s="446"/>
      <c r="F79" s="446"/>
      <c r="G79" s="413"/>
      <c r="H79" s="413"/>
      <c r="I79" s="438" t="str">
        <f t="shared" si="7"/>
        <v/>
      </c>
      <c r="J79" s="438"/>
      <c r="K79" s="413"/>
      <c r="L79" s="413"/>
      <c r="M79" s="425"/>
      <c r="N79" s="425"/>
      <c r="O79" s="425"/>
      <c r="P79" s="425"/>
      <c r="Q79" s="425"/>
      <c r="R79" s="443"/>
      <c r="S79" s="443"/>
      <c r="T79" s="413"/>
      <c r="U79" s="413"/>
      <c r="V79" s="413"/>
      <c r="W79" s="413"/>
      <c r="X79" s="443"/>
      <c r="Y79" s="443"/>
      <c r="Z79" s="425"/>
      <c r="AA79" s="425"/>
      <c r="AB79" s="425"/>
      <c r="AC79" s="425"/>
      <c r="AD79" s="443"/>
      <c r="AE79" s="443"/>
      <c r="AF79" s="425"/>
      <c r="AG79" s="425"/>
      <c r="AH79" s="425"/>
      <c r="AI79" s="425"/>
      <c r="AJ79" s="425"/>
      <c r="AK79" s="443"/>
      <c r="AL79" s="443"/>
      <c r="AM79" s="425"/>
      <c r="AN79" s="425"/>
      <c r="AO79" s="425"/>
      <c r="AP79" s="425"/>
      <c r="AQ79" s="425"/>
      <c r="AR79" s="443"/>
      <c r="AS79" s="443"/>
      <c r="AT79" s="443"/>
      <c r="AU79" s="443"/>
      <c r="AV79" s="443"/>
      <c r="AW79" s="444" t="str">
        <f t="shared" si="8"/>
        <v>-</v>
      </c>
      <c r="AX79" s="444"/>
      <c r="AY79" s="444"/>
      <c r="AZ79" s="444"/>
      <c r="BA79" s="168"/>
      <c r="BB79" s="443"/>
      <c r="BC79" s="443"/>
      <c r="BD79" s="443"/>
      <c r="BE79" s="443"/>
      <c r="BF79" s="443"/>
      <c r="BG79" s="443"/>
      <c r="BH79" s="443"/>
      <c r="BI79" s="443"/>
      <c r="BJ79" s="443"/>
      <c r="BK79" s="168"/>
      <c r="BL79" s="444" t="str">
        <f t="shared" si="1"/>
        <v>-</v>
      </c>
      <c r="BM79" s="444"/>
      <c r="BN79" s="444"/>
      <c r="BO79" s="444"/>
      <c r="BP79" s="445" cm="1">
        <f t="array" ref="BP79">_xlfn.IFS(A79="B",_xlfn.IFS(BL79="BUENO",I79*73.74,BL79="REGULAR",I79*196.63,BL79="MALO",I79*368.68,BL79="DETERIORO",I79*540.73),A79="P",_xlfn.IFS(BL79="BUENO",I79*4.65,BL79="REGULAR",I79*12.41,BL79="MALO",I79*23.26,BL79="DETERIORO",I79*34.12),A79="PC",_xlfn.IFS(BL79="BUENO",I79*4.65,BL79="REGULAR",I79*12.41,BL79="MALO",I79*23.26,BL79="DETERIORO",I79*34.12),A79="C",_xlfn.IFS(BL79="BUENO",I79*4.65,BL79="REGULAR",I79*12.41,BL79="MALO",I79*23.26,BL79="DETERIORO",I79*34.12),A79="",0)</f>
        <v>0</v>
      </c>
      <c r="BQ79" s="445"/>
      <c r="BR79" s="445"/>
      <c r="BS79" s="445"/>
      <c r="BW79" s="58" cm="1">
        <f t="array" ref="BW79">_xlfn.IFS($R79="BUENO",1,$R79="REGULAR",2,$R79="MALO",3,$R79="DETERIORO",4,$R79="",0)</f>
        <v>0</v>
      </c>
      <c r="BX79" s="166" cm="1">
        <f t="array" ref="BX79">_xlfn.IFS(A79="B",BW79*$BW$47,A79="P",BW79*$BW$46,A79="PC",BW79*$BW$45,A79="C",BW79*$BW$44,A79="",0)</f>
        <v>0</v>
      </c>
      <c r="BY79" s="58" cm="1">
        <f t="array" ref="BY79">_xlfn.IFS($X79="BUENO",1,$X79="REGULAR",2,$X79="MALO",3,$X79="DETERIORO",4,$X79="",0)</f>
        <v>0</v>
      </c>
      <c r="BZ79" s="59" cm="1">
        <f t="array" ref="BZ79">_xlfn.IFS(A79="B",BY79*$BY$47,A79="P",BY79*$BY$46,A79="PC",BY79*$BY$45,A79="C",BY79*$BY$44,A79="",0)</f>
        <v>0</v>
      </c>
      <c r="CA79" s="58" cm="1">
        <f t="array" ref="CA79">_xlfn.IFS($AD79="BUENO",1,$AD79="REGULAR",2,$AD79="MALO",3,$AD79="DETERIORO",4,$AD79="",0)</f>
        <v>0</v>
      </c>
      <c r="CB79" s="59" cm="1">
        <f t="array" ref="CB79">_xlfn.IFS(A79="B",CA79*$CA$47,A79="P",CA79*$CA$46,A79="PC",CA79*$CA$45,A79="C",CA79*$CA$44,A79="",0)</f>
        <v>0</v>
      </c>
      <c r="CC79" s="58" cm="1">
        <f t="array" ref="CC79">_xlfn.IFS($AK79="BUENO",1,$AK79="REGULAR",2,$AK79="MALO",3,$AK79="DETERIORO",4,$AK79="",0)</f>
        <v>0</v>
      </c>
      <c r="CD79" s="59" cm="1">
        <f t="array" ref="CD79">_xlfn.IFS(A79="B",CC79*$CC$47,A79="P",CC79*$CC$46,A79="PC",CC79*$CC$45,A79="C",CC79*$CC$44,A79="",0)</f>
        <v>0</v>
      </c>
      <c r="CE79" s="58" cm="1">
        <f t="array" ref="CE79">_xlfn.IFS($AR79="BUENO",1,$AR79="REGULAR",2,$AR79="MALO",3,$AR79="DETERIORO",4,$AR79="",0)</f>
        <v>0</v>
      </c>
      <c r="CF79" s="59" cm="1">
        <f t="array" ref="CF79">_xlfn.IFS(A79="B",CE79*$CE$47,A79="P",CE79*$CE$46,A79="PC",CE79*$CE$45,A79="C",CE79*$CE$44,A79="",0)</f>
        <v>0</v>
      </c>
      <c r="CG79" s="58" cm="1">
        <f t="array" ref="CG79">_xlfn.IFS($AT79="BUENO",1,$AT79="REGULAR",2,$AT79="MALO",3,$AT79="DETERIORO",4,$AT79="",0)</f>
        <v>0</v>
      </c>
      <c r="CH79" s="59" cm="1">
        <f t="array" ref="CH79">_xlfn.IFS(A79="B",CG79*$CG$47,A79="P",CG79*$CG$46,A79="PC",CG79*$CG$45,A79="C",CG79*$CG$44,A79="",0)</f>
        <v>0</v>
      </c>
      <c r="CI79" s="167">
        <f t="shared" si="9"/>
        <v>0</v>
      </c>
      <c r="CJ79" s="166" cm="1">
        <f t="array" ref="CJ79">_xlfn.IFS(A79="B",CI79*$CJ$47,A79="P",CI79*$CJ$46,A79="PC",CI79*$CJ$45,A79="C",CI79*$CJ$44,A79="",0)</f>
        <v>0</v>
      </c>
      <c r="CK79" s="58" t="str">
        <f t="shared" si="10"/>
        <v>-</v>
      </c>
      <c r="CN79" s="58">
        <f t="shared" si="2"/>
        <v>0</v>
      </c>
      <c r="CO79" s="14"/>
      <c r="CP79" s="58">
        <f t="shared" si="3"/>
        <v>0</v>
      </c>
      <c r="CQ79" s="59"/>
      <c r="CR79" s="58">
        <f t="shared" si="4"/>
        <v>0</v>
      </c>
      <c r="CS79" s="59"/>
      <c r="CT79" s="62">
        <f t="shared" si="11"/>
        <v>0</v>
      </c>
      <c r="CU79" s="166" cm="1">
        <f t="array" ref="CU79">_xlfn.IFS(A79="B",CT79*$CU$47,A79="P",CT79*$CU$46,A79="PC",CT79*$CU$45,A79="C",CT79*$CU$44,A79="",0)</f>
        <v>0</v>
      </c>
      <c r="CV79" s="165" t="str">
        <f t="shared" si="5"/>
        <v>-</v>
      </c>
      <c r="CY79" s="167">
        <f t="shared" si="12"/>
        <v>0</v>
      </c>
    </row>
    <row r="80" spans="1:103" ht="18" customHeight="1" x14ac:dyDescent="0.25">
      <c r="A80" s="164" t="str">
        <f t="shared" si="6"/>
        <v/>
      </c>
      <c r="B80" s="164" t="str">
        <f t="shared" si="6"/>
        <v/>
      </c>
      <c r="C80" s="446"/>
      <c r="D80" s="446"/>
      <c r="E80" s="446"/>
      <c r="F80" s="446"/>
      <c r="G80" s="413"/>
      <c r="H80" s="413"/>
      <c r="I80" s="438" t="str">
        <f t="shared" si="7"/>
        <v/>
      </c>
      <c r="J80" s="438"/>
      <c r="K80" s="413"/>
      <c r="L80" s="413"/>
      <c r="M80" s="425"/>
      <c r="N80" s="425"/>
      <c r="O80" s="425"/>
      <c r="P80" s="425"/>
      <c r="Q80" s="425"/>
      <c r="R80" s="443"/>
      <c r="S80" s="443"/>
      <c r="T80" s="413"/>
      <c r="U80" s="413"/>
      <c r="V80" s="413"/>
      <c r="W80" s="413"/>
      <c r="X80" s="443"/>
      <c r="Y80" s="443"/>
      <c r="Z80" s="425"/>
      <c r="AA80" s="425"/>
      <c r="AB80" s="425"/>
      <c r="AC80" s="425"/>
      <c r="AD80" s="443"/>
      <c r="AE80" s="443"/>
      <c r="AF80" s="425"/>
      <c r="AG80" s="425"/>
      <c r="AH80" s="425"/>
      <c r="AI80" s="425"/>
      <c r="AJ80" s="425"/>
      <c r="AK80" s="443"/>
      <c r="AL80" s="443"/>
      <c r="AM80" s="425"/>
      <c r="AN80" s="425"/>
      <c r="AO80" s="425"/>
      <c r="AP80" s="425"/>
      <c r="AQ80" s="425"/>
      <c r="AR80" s="443"/>
      <c r="AS80" s="443"/>
      <c r="AT80" s="443"/>
      <c r="AU80" s="443"/>
      <c r="AV80" s="443"/>
      <c r="AW80" s="444" t="str">
        <f t="shared" si="8"/>
        <v>-</v>
      </c>
      <c r="AX80" s="444"/>
      <c r="AY80" s="444"/>
      <c r="AZ80" s="444"/>
      <c r="BA80" s="168"/>
      <c r="BB80" s="443"/>
      <c r="BC80" s="443"/>
      <c r="BD80" s="443"/>
      <c r="BE80" s="443"/>
      <c r="BF80" s="443"/>
      <c r="BG80" s="443"/>
      <c r="BH80" s="443"/>
      <c r="BI80" s="443"/>
      <c r="BJ80" s="443"/>
      <c r="BK80" s="168"/>
      <c r="BL80" s="444" t="str">
        <f t="shared" si="1"/>
        <v>-</v>
      </c>
      <c r="BM80" s="444"/>
      <c r="BN80" s="444"/>
      <c r="BO80" s="444"/>
      <c r="BP80" s="445" cm="1">
        <f t="array" ref="BP80">_xlfn.IFS(A80="B",_xlfn.IFS(BL80="BUENO",I80*73.74,BL80="REGULAR",I80*196.63,BL80="MALO",I80*368.68,BL80="DETERIORO",I80*540.73),A80="P",_xlfn.IFS(BL80="BUENO",I80*4.65,BL80="REGULAR",I80*12.41,BL80="MALO",I80*23.26,BL80="DETERIORO",I80*34.12),A80="PC",_xlfn.IFS(BL80="BUENO",I80*4.65,BL80="REGULAR",I80*12.41,BL80="MALO",I80*23.26,BL80="DETERIORO",I80*34.12),A80="C",_xlfn.IFS(BL80="BUENO",I80*4.65,BL80="REGULAR",I80*12.41,BL80="MALO",I80*23.26,BL80="DETERIORO",I80*34.12),A80="",0)</f>
        <v>0</v>
      </c>
      <c r="BQ80" s="445"/>
      <c r="BR80" s="445"/>
      <c r="BS80" s="445"/>
      <c r="BW80" s="58" cm="1">
        <f t="array" ref="BW80">_xlfn.IFS($R80="BUENO",1,$R80="REGULAR",2,$R80="MALO",3,$R80="DETERIORO",4,$R80="",0)</f>
        <v>0</v>
      </c>
      <c r="BX80" s="166" cm="1">
        <f t="array" ref="BX80">_xlfn.IFS(A80="B",BW80*$BW$47,A80="P",BW80*$BW$46,A80="PC",BW80*$BW$45,A80="C",BW80*$BW$44,A80="",0)</f>
        <v>0</v>
      </c>
      <c r="BY80" s="58" cm="1">
        <f t="array" ref="BY80">_xlfn.IFS($X80="BUENO",1,$X80="REGULAR",2,$X80="MALO",3,$X80="DETERIORO",4,$X80="",0)</f>
        <v>0</v>
      </c>
      <c r="BZ80" s="59" cm="1">
        <f t="array" ref="BZ80">_xlfn.IFS(A80="B",BY80*$BY$47,A80="P",BY80*$BY$46,A80="PC",BY80*$BY$45,A80="C",BY80*$BY$44,A80="",0)</f>
        <v>0</v>
      </c>
      <c r="CA80" s="58" cm="1">
        <f t="array" ref="CA80">_xlfn.IFS($AD80="BUENO",1,$AD80="REGULAR",2,$AD80="MALO",3,$AD80="DETERIORO",4,$AD80="",0)</f>
        <v>0</v>
      </c>
      <c r="CB80" s="59" cm="1">
        <f t="array" ref="CB80">_xlfn.IFS(A80="B",CA80*$CA$47,A80="P",CA80*$CA$46,A80="PC",CA80*$CA$45,A80="C",CA80*$CA$44,A80="",0)</f>
        <v>0</v>
      </c>
      <c r="CC80" s="58" cm="1">
        <f t="array" ref="CC80">_xlfn.IFS($AK80="BUENO",1,$AK80="REGULAR",2,$AK80="MALO",3,$AK80="DETERIORO",4,$AK80="",0)</f>
        <v>0</v>
      </c>
      <c r="CD80" s="59" cm="1">
        <f t="array" ref="CD80">_xlfn.IFS(A80="B",CC80*$CC$47,A80="P",CC80*$CC$46,A80="PC",CC80*$CC$45,A80="C",CC80*$CC$44,A80="",0)</f>
        <v>0</v>
      </c>
      <c r="CE80" s="58" cm="1">
        <f t="array" ref="CE80">_xlfn.IFS($AR80="BUENO",1,$AR80="REGULAR",2,$AR80="MALO",3,$AR80="DETERIORO",4,$AR80="",0)</f>
        <v>0</v>
      </c>
      <c r="CF80" s="59" cm="1">
        <f t="array" ref="CF80">_xlfn.IFS(A80="B",CE80*$CE$47,A80="P",CE80*$CE$46,A80="PC",CE80*$CE$45,A80="C",CE80*$CE$44,A80="",0)</f>
        <v>0</v>
      </c>
      <c r="CG80" s="58" cm="1">
        <f t="array" ref="CG80">_xlfn.IFS($AT80="BUENO",1,$AT80="REGULAR",2,$AT80="MALO",3,$AT80="DETERIORO",4,$AT80="",0)</f>
        <v>0</v>
      </c>
      <c r="CH80" s="59" cm="1">
        <f t="array" ref="CH80">_xlfn.IFS(A80="B",CG80*$CG$47,A80="P",CG80*$CG$46,A80="PC",CG80*$CG$45,A80="C",CG80*$CG$44,A80="",0)</f>
        <v>0</v>
      </c>
      <c r="CI80" s="167">
        <f t="shared" si="9"/>
        <v>0</v>
      </c>
      <c r="CJ80" s="166" cm="1">
        <f t="array" ref="CJ80">_xlfn.IFS(A80="B",CI80*$CJ$47,A80="P",CI80*$CJ$46,A80="PC",CI80*$CJ$45,A80="C",CI80*$CJ$44,A80="",0)</f>
        <v>0</v>
      </c>
      <c r="CK80" s="58" t="str">
        <f t="shared" si="10"/>
        <v>-</v>
      </c>
      <c r="CM80" s="169"/>
      <c r="CN80" s="58">
        <f t="shared" si="2"/>
        <v>0</v>
      </c>
      <c r="CO80" s="14"/>
      <c r="CP80" s="58">
        <f t="shared" si="3"/>
        <v>0</v>
      </c>
      <c r="CQ80" s="59"/>
      <c r="CR80" s="58">
        <f t="shared" si="4"/>
        <v>0</v>
      </c>
      <c r="CS80" s="59"/>
      <c r="CT80" s="62">
        <f t="shared" si="11"/>
        <v>0</v>
      </c>
      <c r="CU80" s="166" cm="1">
        <f t="array" ref="CU80">_xlfn.IFS(A80="B",CT80*$CU$47,A80="P",CT80*$CU$46,A80="PC",CT80*$CU$45,A80="C",CT80*$CU$44,A80="",0)</f>
        <v>0</v>
      </c>
      <c r="CV80" s="165" t="str">
        <f t="shared" si="5"/>
        <v>-</v>
      </c>
      <c r="CY80" s="167">
        <f t="shared" si="12"/>
        <v>0</v>
      </c>
    </row>
    <row r="81" spans="1:105" ht="18" customHeight="1" x14ac:dyDescent="0.25">
      <c r="A81" s="164" t="str">
        <f t="shared" si="6"/>
        <v/>
      </c>
      <c r="B81" s="164" t="str">
        <f t="shared" si="6"/>
        <v/>
      </c>
      <c r="C81" s="446"/>
      <c r="D81" s="446"/>
      <c r="E81" s="446"/>
      <c r="F81" s="446"/>
      <c r="G81" s="413"/>
      <c r="H81" s="413"/>
      <c r="I81" s="438" t="str">
        <f t="shared" si="7"/>
        <v/>
      </c>
      <c r="J81" s="438"/>
      <c r="K81" s="413"/>
      <c r="L81" s="413"/>
      <c r="M81" s="425"/>
      <c r="N81" s="425"/>
      <c r="O81" s="425"/>
      <c r="P81" s="425"/>
      <c r="Q81" s="425"/>
      <c r="R81" s="443"/>
      <c r="S81" s="443"/>
      <c r="T81" s="413"/>
      <c r="U81" s="413"/>
      <c r="V81" s="413"/>
      <c r="W81" s="413"/>
      <c r="X81" s="443"/>
      <c r="Y81" s="443"/>
      <c r="Z81" s="425"/>
      <c r="AA81" s="425"/>
      <c r="AB81" s="425"/>
      <c r="AC81" s="425"/>
      <c r="AD81" s="443"/>
      <c r="AE81" s="443"/>
      <c r="AF81" s="425"/>
      <c r="AG81" s="425"/>
      <c r="AH81" s="425"/>
      <c r="AI81" s="425"/>
      <c r="AJ81" s="425"/>
      <c r="AK81" s="443"/>
      <c r="AL81" s="443"/>
      <c r="AM81" s="425"/>
      <c r="AN81" s="425"/>
      <c r="AO81" s="425"/>
      <c r="AP81" s="425"/>
      <c r="AQ81" s="425"/>
      <c r="AR81" s="443"/>
      <c r="AS81" s="443"/>
      <c r="AT81" s="443"/>
      <c r="AU81" s="443"/>
      <c r="AV81" s="443"/>
      <c r="AW81" s="444" t="str">
        <f t="shared" si="8"/>
        <v>-</v>
      </c>
      <c r="AX81" s="444"/>
      <c r="AY81" s="444"/>
      <c r="AZ81" s="444"/>
      <c r="BA81" s="168"/>
      <c r="BB81" s="443"/>
      <c r="BC81" s="443"/>
      <c r="BD81" s="443"/>
      <c r="BE81" s="443"/>
      <c r="BF81" s="443"/>
      <c r="BG81" s="443"/>
      <c r="BH81" s="443"/>
      <c r="BI81" s="443"/>
      <c r="BJ81" s="443"/>
      <c r="BK81" s="168"/>
      <c r="BL81" s="444" t="str">
        <f t="shared" si="1"/>
        <v>-</v>
      </c>
      <c r="BM81" s="444"/>
      <c r="BN81" s="444"/>
      <c r="BO81" s="444"/>
      <c r="BP81" s="445" cm="1">
        <f t="array" ref="BP81">_xlfn.IFS(A81="B",_xlfn.IFS(BL81="BUENO",I81*73.74,BL81="REGULAR",I81*196.63,BL81="MALO",I81*368.68,BL81="DETERIORO",I81*540.73),A81="P",_xlfn.IFS(BL81="BUENO",I81*4.65,BL81="REGULAR",I81*12.41,BL81="MALO",I81*23.26,BL81="DETERIORO",I81*34.12),A81="PC",_xlfn.IFS(BL81="BUENO",I81*4.65,BL81="REGULAR",I81*12.41,BL81="MALO",I81*23.26,BL81="DETERIORO",I81*34.12),A81="C",_xlfn.IFS(BL81="BUENO",I81*4.65,BL81="REGULAR",I81*12.41,BL81="MALO",I81*23.26,BL81="DETERIORO",I81*34.12),A81="",0)</f>
        <v>0</v>
      </c>
      <c r="BQ81" s="445"/>
      <c r="BR81" s="445"/>
      <c r="BS81" s="445"/>
      <c r="BW81" s="58" cm="1">
        <f t="array" ref="BW81">_xlfn.IFS($R81="BUENO",1,$R81="REGULAR",2,$R81="MALO",3,$R81="DETERIORO",4,$R81="",0)</f>
        <v>0</v>
      </c>
      <c r="BX81" s="166" cm="1">
        <f t="array" ref="BX81">_xlfn.IFS(A81="B",BW81*$BW$47,A81="P",BW81*$BW$46,A81="PC",BW81*$BW$45,A81="C",BW81*$BW$44,A81="",0)</f>
        <v>0</v>
      </c>
      <c r="BY81" s="58" cm="1">
        <f t="array" ref="BY81">_xlfn.IFS($X81="BUENO",1,$X81="REGULAR",2,$X81="MALO",3,$X81="DETERIORO",4,$X81="",0)</f>
        <v>0</v>
      </c>
      <c r="BZ81" s="59" cm="1">
        <f t="array" ref="BZ81">_xlfn.IFS(A81="B",BY81*$BY$47,A81="P",BY81*$BY$46,A81="PC",BY81*$BY$45,A81="C",BY81*$BY$44,A81="",0)</f>
        <v>0</v>
      </c>
      <c r="CA81" s="58" cm="1">
        <f t="array" ref="CA81">_xlfn.IFS($AD81="BUENO",1,$AD81="REGULAR",2,$AD81="MALO",3,$AD81="DETERIORO",4,$AD81="",0)</f>
        <v>0</v>
      </c>
      <c r="CB81" s="59" cm="1">
        <f t="array" ref="CB81">_xlfn.IFS(A81="B",CA81*$CA$47,A81="P",CA81*$CA$46,A81="PC",CA81*$CA$45,A81="C",CA81*$CA$44,A81="",0)</f>
        <v>0</v>
      </c>
      <c r="CC81" s="58" cm="1">
        <f t="array" ref="CC81">_xlfn.IFS($AK81="BUENO",1,$AK81="REGULAR",2,$AK81="MALO",3,$AK81="DETERIORO",4,$AK81="",0)</f>
        <v>0</v>
      </c>
      <c r="CD81" s="59" cm="1">
        <f t="array" ref="CD81">_xlfn.IFS(A81="B",CC81*$CC$47,A81="P",CC81*$CC$46,A81="PC",CC81*$CC$45,A81="C",CC81*$CC$44,A81="",0)</f>
        <v>0</v>
      </c>
      <c r="CE81" s="58" cm="1">
        <f t="array" ref="CE81">_xlfn.IFS($AR81="BUENO",1,$AR81="REGULAR",2,$AR81="MALO",3,$AR81="DETERIORO",4,$AR81="",0)</f>
        <v>0</v>
      </c>
      <c r="CF81" s="59" cm="1">
        <f t="array" ref="CF81">_xlfn.IFS(A81="B",CE81*$CE$47,A81="P",CE81*$CE$46,A81="PC",CE81*$CE$45,A81="C",CE81*$CE$44,A81="",0)</f>
        <v>0</v>
      </c>
      <c r="CG81" s="58" cm="1">
        <f t="array" ref="CG81">_xlfn.IFS($AT81="BUENO",1,$AT81="REGULAR",2,$AT81="MALO",3,$AT81="DETERIORO",4,$AT81="",0)</f>
        <v>0</v>
      </c>
      <c r="CH81" s="59" cm="1">
        <f t="array" ref="CH81">_xlfn.IFS(A81="B",CG81*$CG$47,A81="P",CG81*$CG$46,A81="PC",CG81*$CG$45,A81="C",CG81*$CG$44,A81="",0)</f>
        <v>0</v>
      </c>
      <c r="CI81" s="167">
        <f t="shared" si="9"/>
        <v>0</v>
      </c>
      <c r="CJ81" s="166" cm="1">
        <f t="array" ref="CJ81">_xlfn.IFS(A81="B",CI81*$CJ$47,A81="P",CI81*$CJ$46,A81="PC",CI81*$CJ$45,A81="C",CI81*$CJ$44,A81="",0)</f>
        <v>0</v>
      </c>
      <c r="CK81" s="58" t="str">
        <f t="shared" si="10"/>
        <v>-</v>
      </c>
      <c r="CM81" s="169"/>
      <c r="CN81" s="58">
        <f t="shared" si="2"/>
        <v>0</v>
      </c>
      <c r="CO81" s="14"/>
      <c r="CP81" s="58">
        <f t="shared" si="3"/>
        <v>0</v>
      </c>
      <c r="CQ81" s="59"/>
      <c r="CR81" s="58">
        <f t="shared" si="4"/>
        <v>0</v>
      </c>
      <c r="CS81" s="59"/>
      <c r="CT81" s="62">
        <f t="shared" si="11"/>
        <v>0</v>
      </c>
      <c r="CU81" s="166" cm="1">
        <f t="array" ref="CU81">_xlfn.IFS(A81="B",CT81*$CU$47,A81="P",CT81*$CU$46,A81="PC",CT81*$CU$45,A81="C",CT81*$CU$44,A81="",0)</f>
        <v>0</v>
      </c>
      <c r="CV81" s="165" t="str">
        <f t="shared" si="5"/>
        <v>-</v>
      </c>
      <c r="CY81" s="167">
        <f t="shared" si="12"/>
        <v>0</v>
      </c>
    </row>
    <row r="82" spans="1:105" ht="13.9" customHeight="1" x14ac:dyDescent="0.25">
      <c r="A82" s="447">
        <f>IF(COUNTIF(A50:B81,"&gt;0")=0,"",COUNTIF(A50:B81,"&gt;0"))</f>
        <v>6</v>
      </c>
      <c r="B82" s="447"/>
      <c r="C82" s="448" t="s">
        <v>233</v>
      </c>
      <c r="D82" s="448"/>
      <c r="E82" s="448"/>
      <c r="F82" s="448"/>
      <c r="G82" s="449">
        <f>IF(SUM(I50:J81)=0,"",SUM(I50:J81))</f>
        <v>1849.4</v>
      </c>
      <c r="H82" s="449"/>
      <c r="I82" s="449"/>
      <c r="J82" s="449"/>
      <c r="K82" s="449"/>
      <c r="L82" s="449"/>
      <c r="M82" s="450" t="s">
        <v>451</v>
      </c>
      <c r="N82" s="450"/>
      <c r="O82" s="450"/>
      <c r="P82" s="450"/>
      <c r="Q82" s="450"/>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450"/>
      <c r="BA82" s="450"/>
      <c r="BB82" s="450"/>
      <c r="BC82" s="450"/>
      <c r="BD82" s="450"/>
      <c r="BE82" s="450"/>
      <c r="BF82" s="450"/>
      <c r="BG82" s="450"/>
      <c r="BH82" s="450"/>
      <c r="BI82" s="450"/>
      <c r="BJ82" s="450"/>
      <c r="BK82" s="450"/>
      <c r="BL82" s="450"/>
      <c r="BM82" s="450"/>
      <c r="BN82" s="451">
        <f>SUM(BP50:BS81)</f>
        <v>125617.20199999999</v>
      </c>
      <c r="BO82" s="451"/>
      <c r="BP82" s="451"/>
      <c r="BQ82" s="451"/>
      <c r="BR82" s="451"/>
      <c r="BS82" s="451"/>
      <c r="BW82" s="170">
        <f>SUMIFS(BW50:BW81,BW50:BW81,"&gt;0")/COUNTIF(BW50:BW81,"&gt;0")</f>
        <v>4</v>
      </c>
      <c r="BX82" s="171"/>
      <c r="BY82" s="170">
        <f>SUMIFS(BY50:BY81,BY50:BY81,"&gt;0")/COUNTIF(BY50:BY81,"&gt;0")</f>
        <v>4</v>
      </c>
      <c r="BZ82" s="172"/>
      <c r="CA82" s="170">
        <f>SUMIFS(CA50:CA81,CA50:CA81,"&gt;0")/COUNTIF(CA50:CA81,"&gt;0")</f>
        <v>4</v>
      </c>
      <c r="CB82" s="166"/>
      <c r="CC82" s="170">
        <f>SUMIFS(CC50:CC81,CC50:CC81,"&gt;0")/COUNTIF(CC50:CC81,"&gt;0")</f>
        <v>4</v>
      </c>
      <c r="CD82" s="166"/>
      <c r="CE82" s="170">
        <f>SUMIFS(CE50:CE81,CE50:CE81,"&gt;0")/COUNTIF(CE50:CE81,"&gt;0")</f>
        <v>4</v>
      </c>
      <c r="CF82" s="166"/>
      <c r="CG82" s="170">
        <f>SUMIFS(CG50:CG81,CG50:CG81,"&gt;0")/COUNTIF(CG50:CG81,"&gt;0")</f>
        <v>4</v>
      </c>
      <c r="CH82" s="166"/>
      <c r="CI82" s="170">
        <f>SUMIFS(CI50:CI81,CI50:CI81,"&gt;0")/COUNTIF(CI50:CI81,"&gt;0")</f>
        <v>4</v>
      </c>
      <c r="CN82" s="170">
        <f>SUMIFS(CN50:CN81,CN50:CN81,"&gt;0")/COUNTIF(CN50:CN81,"&gt;0")</f>
        <v>4</v>
      </c>
      <c r="CO82" s="173"/>
      <c r="CP82" s="170">
        <f>SUMIFS(CP50:CP81,CP50:CP81,"&gt;0")/COUNTIF(CP50:CP81,"&gt;0")</f>
        <v>4</v>
      </c>
      <c r="CQ82" s="172"/>
      <c r="CR82" s="170">
        <f>SUMIFS(CR50:CR81,CR50:CR81,"&gt;0")/COUNTIF(CR50:CR81,"&gt;0")</f>
        <v>4</v>
      </c>
      <c r="CS82" s="172"/>
      <c r="CT82" s="170">
        <f>SUMIFS(CT50:CT81,CT50:CT81,"&gt;0")/COUNTIF(CT50:CT81,"&gt;0")</f>
        <v>4</v>
      </c>
      <c r="CU82" s="169"/>
      <c r="CV82" s="169"/>
      <c r="CY82" s="170">
        <f>SUMIFS(CY50:CY81,CY50:CY81,"&gt;0")/COUNTIF(CY50:CY81,"&gt;0")</f>
        <v>4</v>
      </c>
    </row>
    <row r="83" spans="1:105" ht="9.6" customHeight="1" x14ac:dyDescent="0.25">
      <c r="A83" s="422" t="s">
        <v>452</v>
      </c>
      <c r="B83" s="422"/>
      <c r="C83" s="422"/>
      <c r="D83" s="422"/>
      <c r="E83" s="422"/>
      <c r="F83" s="422"/>
      <c r="G83" s="422"/>
      <c r="H83" s="422"/>
      <c r="I83" s="422"/>
      <c r="J83" s="422"/>
      <c r="K83" s="422"/>
      <c r="L83" s="422"/>
      <c r="M83" s="422"/>
      <c r="N83" s="422"/>
      <c r="O83" s="422"/>
      <c r="P83" s="422"/>
      <c r="Q83" s="422"/>
      <c r="R83" s="422"/>
      <c r="S83" s="422"/>
      <c r="T83" s="422"/>
      <c r="U83" s="422"/>
      <c r="V83" s="422"/>
      <c r="W83" s="422"/>
      <c r="X83" s="422"/>
      <c r="Y83" s="422"/>
      <c r="Z83" s="422"/>
      <c r="AA83" s="456"/>
      <c r="AB83" s="422"/>
      <c r="AC83" s="422"/>
      <c r="AD83" s="422"/>
      <c r="AE83" s="422"/>
      <c r="AF83" s="422"/>
      <c r="AG83" s="422"/>
      <c r="AH83" s="422"/>
      <c r="AI83" s="422"/>
      <c r="AJ83" s="422"/>
      <c r="AK83" s="422"/>
      <c r="AL83" s="422"/>
      <c r="AM83" s="422"/>
      <c r="AN83" s="422"/>
      <c r="AO83" s="422"/>
      <c r="AP83" s="456"/>
      <c r="AQ83" s="422"/>
      <c r="AR83" s="422"/>
      <c r="AS83" s="422"/>
      <c r="AT83" s="422"/>
      <c r="AU83" s="422"/>
      <c r="AV83" s="422"/>
      <c r="AW83" s="422"/>
      <c r="AX83" s="422"/>
      <c r="AY83" s="422"/>
      <c r="AZ83" s="422"/>
      <c r="BA83" s="422"/>
      <c r="BB83" s="422"/>
      <c r="BC83" s="422"/>
      <c r="BD83" s="422"/>
      <c r="BE83" s="456"/>
      <c r="BF83" s="422"/>
      <c r="BG83" s="422"/>
      <c r="BH83" s="422"/>
      <c r="BI83" s="422"/>
      <c r="BJ83" s="422"/>
      <c r="BK83" s="422"/>
      <c r="BL83" s="422"/>
      <c r="BM83" s="422"/>
      <c r="BN83" s="422"/>
      <c r="BO83" s="422"/>
      <c r="BP83" s="422"/>
      <c r="BQ83" s="422"/>
      <c r="BR83" s="422"/>
      <c r="BS83" s="422"/>
      <c r="BZ83" s="14"/>
      <c r="CB83" s="14"/>
      <c r="CD83" s="14"/>
      <c r="CF83" s="14"/>
      <c r="CH83" s="14"/>
      <c r="CI83" s="14"/>
      <c r="CJ83" s="166"/>
      <c r="CK83" s="59"/>
      <c r="CM83" s="169"/>
      <c r="CN83" s="169"/>
      <c r="CO83" s="169"/>
      <c r="CP83" s="169"/>
      <c r="CQ83" s="169"/>
      <c r="CR83" s="169"/>
      <c r="CS83" s="169"/>
      <c r="CT83" s="169"/>
      <c r="CU83" s="169"/>
      <c r="CV83" s="169"/>
      <c r="CW83" s="169"/>
      <c r="CX83" s="169"/>
      <c r="CY83" s="169"/>
    </row>
    <row r="84" spans="1:105" ht="4.9000000000000004" customHeight="1" x14ac:dyDescent="0.25">
      <c r="A84" s="457" t="s">
        <v>453</v>
      </c>
      <c r="B84" s="457"/>
      <c r="C84" s="457"/>
      <c r="D84" s="457"/>
      <c r="E84" s="457"/>
      <c r="F84" s="457" t="s">
        <v>244</v>
      </c>
      <c r="G84" s="457"/>
      <c r="H84" s="457"/>
      <c r="I84" s="457"/>
      <c r="J84" s="457"/>
      <c r="K84" s="457"/>
      <c r="L84" s="457"/>
      <c r="M84" s="457"/>
      <c r="N84" s="457"/>
      <c r="O84" s="457"/>
      <c r="P84" s="457"/>
      <c r="Q84" s="457"/>
      <c r="R84" s="457"/>
      <c r="S84" s="457"/>
      <c r="T84" s="457"/>
      <c r="U84" s="457"/>
      <c r="V84" s="457"/>
      <c r="W84" s="457"/>
      <c r="X84" s="457"/>
      <c r="Y84" s="457"/>
      <c r="Z84" s="457"/>
      <c r="AA84" s="174"/>
      <c r="AB84" s="457" t="s">
        <v>245</v>
      </c>
      <c r="AC84" s="457"/>
      <c r="AD84" s="457"/>
      <c r="AE84" s="457"/>
      <c r="AF84" s="457"/>
      <c r="AG84" s="457"/>
      <c r="AH84" s="457"/>
      <c r="AI84" s="457"/>
      <c r="AJ84" s="457"/>
      <c r="AK84" s="457"/>
      <c r="AL84" s="457"/>
      <c r="AM84" s="457"/>
      <c r="AN84" s="457"/>
      <c r="AO84" s="457"/>
      <c r="AP84" s="174"/>
      <c r="AQ84" s="457" t="s">
        <v>454</v>
      </c>
      <c r="AR84" s="457"/>
      <c r="AS84" s="457"/>
      <c r="AT84" s="457"/>
      <c r="AU84" s="457"/>
      <c r="AV84" s="457"/>
      <c r="AW84" s="457"/>
      <c r="AX84" s="457"/>
      <c r="AY84" s="457"/>
      <c r="AZ84" s="457"/>
      <c r="BA84" s="457"/>
      <c r="BB84" s="457"/>
      <c r="BC84" s="457"/>
      <c r="BD84" s="457"/>
      <c r="BE84" s="174"/>
      <c r="BF84" s="457" t="s">
        <v>246</v>
      </c>
      <c r="BG84" s="457"/>
      <c r="BH84" s="457"/>
      <c r="BI84" s="457"/>
      <c r="BJ84" s="457"/>
      <c r="BK84" s="457"/>
      <c r="BL84" s="457"/>
      <c r="BM84" s="457"/>
      <c r="BN84" s="457"/>
      <c r="BO84" s="457"/>
      <c r="BP84" s="457"/>
      <c r="BQ84" s="457"/>
      <c r="BR84" s="457"/>
      <c r="BS84" s="457"/>
      <c r="BZ84" s="14"/>
      <c r="CB84" s="14"/>
      <c r="CD84" s="14"/>
      <c r="CF84" s="14"/>
      <c r="CH84" s="14"/>
      <c r="CI84" s="14"/>
      <c r="CJ84" s="166"/>
      <c r="CK84" s="59"/>
      <c r="CM84" s="169"/>
      <c r="CN84" s="169"/>
      <c r="CO84" s="169"/>
      <c r="CP84" s="169"/>
      <c r="CQ84" s="169"/>
      <c r="CR84" s="169"/>
      <c r="CS84" s="169"/>
      <c r="CT84" s="169"/>
      <c r="CU84" s="169"/>
      <c r="CV84" s="169"/>
      <c r="CW84" s="169"/>
      <c r="CX84" s="169"/>
      <c r="CY84" s="169"/>
    </row>
    <row r="85" spans="1:105" ht="4.9000000000000004" customHeight="1" x14ac:dyDescent="0.25">
      <c r="A85" s="457"/>
      <c r="B85" s="457"/>
      <c r="C85" s="457"/>
      <c r="D85" s="457"/>
      <c r="E85" s="457"/>
      <c r="F85" s="457"/>
      <c r="G85" s="457"/>
      <c r="H85" s="457"/>
      <c r="I85" s="457"/>
      <c r="J85" s="457"/>
      <c r="K85" s="457"/>
      <c r="L85" s="457"/>
      <c r="M85" s="457"/>
      <c r="N85" s="457"/>
      <c r="O85" s="457"/>
      <c r="P85" s="457"/>
      <c r="Q85" s="457"/>
      <c r="R85" s="457"/>
      <c r="S85" s="457"/>
      <c r="T85" s="457"/>
      <c r="U85" s="457"/>
      <c r="V85" s="457"/>
      <c r="W85" s="457"/>
      <c r="X85" s="457"/>
      <c r="Y85" s="457"/>
      <c r="Z85" s="457"/>
      <c r="AA85" s="174"/>
      <c r="AB85" s="457"/>
      <c r="AC85" s="457"/>
      <c r="AD85" s="457"/>
      <c r="AE85" s="457"/>
      <c r="AF85" s="457"/>
      <c r="AG85" s="457"/>
      <c r="AH85" s="457"/>
      <c r="AI85" s="457"/>
      <c r="AJ85" s="457"/>
      <c r="AK85" s="457"/>
      <c r="AL85" s="457"/>
      <c r="AM85" s="457"/>
      <c r="AN85" s="457"/>
      <c r="AO85" s="457"/>
      <c r="AP85" s="174"/>
      <c r="AQ85" s="457"/>
      <c r="AR85" s="457"/>
      <c r="AS85" s="457"/>
      <c r="AT85" s="457"/>
      <c r="AU85" s="457"/>
      <c r="AV85" s="457"/>
      <c r="AW85" s="457"/>
      <c r="AX85" s="457"/>
      <c r="AY85" s="457"/>
      <c r="AZ85" s="457"/>
      <c r="BA85" s="457"/>
      <c r="BB85" s="457"/>
      <c r="BC85" s="457"/>
      <c r="BD85" s="457"/>
      <c r="BE85" s="174"/>
      <c r="BF85" s="457"/>
      <c r="BG85" s="457"/>
      <c r="BH85" s="457"/>
      <c r="BI85" s="457"/>
      <c r="BJ85" s="457"/>
      <c r="BK85" s="457"/>
      <c r="BL85" s="457"/>
      <c r="BM85" s="457"/>
      <c r="BN85" s="457"/>
      <c r="BO85" s="457"/>
      <c r="BP85" s="457"/>
      <c r="BQ85" s="457"/>
      <c r="BR85" s="457"/>
      <c r="BS85" s="457"/>
      <c r="BZ85" s="14"/>
      <c r="CB85" s="14"/>
      <c r="CD85" s="14"/>
      <c r="CF85" s="14"/>
      <c r="CH85" s="14"/>
      <c r="CI85" s="14"/>
      <c r="CJ85" s="166"/>
      <c r="CK85" s="59"/>
      <c r="CM85" s="169"/>
      <c r="CN85" s="169"/>
      <c r="CO85" s="169"/>
      <c r="CP85" s="169"/>
      <c r="CQ85" s="169"/>
      <c r="CR85" s="169"/>
      <c r="CS85" s="169"/>
      <c r="CT85" s="169"/>
      <c r="CU85" s="169"/>
      <c r="CV85" s="169"/>
      <c r="CW85" s="169"/>
      <c r="CX85" s="169"/>
      <c r="CY85" s="169"/>
    </row>
    <row r="86" spans="1:105" ht="6" customHeight="1" x14ac:dyDescent="0.25">
      <c r="A86" s="471" t="s">
        <v>24</v>
      </c>
      <c r="B86" s="471"/>
      <c r="C86" s="471"/>
      <c r="D86" s="471"/>
      <c r="E86" s="471"/>
      <c r="F86" s="462" t="s">
        <v>247</v>
      </c>
      <c r="G86" s="462"/>
      <c r="H86" s="462"/>
      <c r="I86" s="462"/>
      <c r="J86" s="462"/>
      <c r="K86" s="462"/>
      <c r="L86" s="462"/>
      <c r="M86" s="462"/>
      <c r="N86" s="462"/>
      <c r="O86" s="462"/>
      <c r="P86" s="462"/>
      <c r="Q86" s="462"/>
      <c r="R86" s="462"/>
      <c r="S86" s="462"/>
      <c r="T86" s="462"/>
      <c r="U86" s="462"/>
      <c r="V86" s="462"/>
      <c r="W86" s="462"/>
      <c r="X86" s="462"/>
      <c r="Y86" s="462"/>
      <c r="Z86" s="462"/>
      <c r="AA86" s="174"/>
      <c r="AB86" s="452" t="s">
        <v>250</v>
      </c>
      <c r="AC86" s="452"/>
      <c r="AD86" s="452"/>
      <c r="AE86" s="452"/>
      <c r="AF86" s="452"/>
      <c r="AG86" s="452"/>
      <c r="AH86" s="452"/>
      <c r="AI86" s="452"/>
      <c r="AJ86" s="453" t="str">
        <f>_xlfn.IFS(BW82=0,"-",BW82&lt;=1,"BUENO",BW82&lt;2.2,"REGULAR",BW82&lt;3.3,"MALO",BW82&gt;=3.3,"DETERIORO")</f>
        <v>DETERIORO</v>
      </c>
      <c r="AK86" s="453"/>
      <c r="AL86" s="453"/>
      <c r="AM86" s="453"/>
      <c r="AN86" s="453"/>
      <c r="AO86" s="453"/>
      <c r="AP86" s="174"/>
      <c r="AQ86" s="454" t="s">
        <v>455</v>
      </c>
      <c r="AR86" s="454"/>
      <c r="AS86" s="454"/>
      <c r="AT86" s="454"/>
      <c r="AU86" s="454"/>
      <c r="AV86" s="454"/>
      <c r="AW86" s="454"/>
      <c r="AX86" s="454"/>
      <c r="AY86" s="455" t="str">
        <f>_xlfn.IFS(CN82=0,"-",CN82&lt;=1,"BUENO",CN82&lt;2.2,"REGULAR",CN82&lt;3.3,"MALO",CN82&gt;=3.3,"DETERIORO")</f>
        <v>DETERIORO</v>
      </c>
      <c r="AZ86" s="455"/>
      <c r="BA86" s="455"/>
      <c r="BB86" s="455"/>
      <c r="BC86" s="455"/>
      <c r="BD86" s="455"/>
      <c r="BE86" s="174"/>
      <c r="BF86" s="468" t="str">
        <f>_xlfn.IFS(CY82=0,"-",CY82&lt;=1,"BUENO",CY82&lt;2.2,"REGULAR",CY82&lt;3.3,"MALO",CY82&gt;=3.3,"DETERIORO")</f>
        <v>DETERIORO</v>
      </c>
      <c r="BG86" s="468"/>
      <c r="BH86" s="468"/>
      <c r="BI86" s="468"/>
      <c r="BJ86" s="468"/>
      <c r="BK86" s="468"/>
      <c r="BL86" s="468"/>
      <c r="BM86" s="468"/>
      <c r="BN86" s="468"/>
      <c r="BO86" s="468"/>
      <c r="BP86" s="468"/>
      <c r="BQ86" s="468"/>
      <c r="BR86" s="468"/>
      <c r="BS86" s="468"/>
      <c r="BZ86" s="14"/>
      <c r="CB86" s="14"/>
      <c r="CD86" s="14"/>
      <c r="CF86" s="14"/>
      <c r="CH86" s="14"/>
      <c r="CI86" s="14"/>
      <c r="CJ86" s="166"/>
      <c r="CK86" s="59"/>
      <c r="CM86" s="169"/>
      <c r="CN86" s="169"/>
      <c r="CO86" s="169"/>
      <c r="CP86" s="169"/>
      <c r="CQ86" s="169"/>
      <c r="CR86" s="169"/>
      <c r="CS86" s="169"/>
      <c r="CT86" s="169"/>
      <c r="CU86" s="169"/>
      <c r="CV86" s="169"/>
      <c r="CW86" s="169"/>
      <c r="CX86" s="169"/>
      <c r="CY86" s="169"/>
    </row>
    <row r="87" spans="1:105" ht="6" customHeight="1" x14ac:dyDescent="0.25">
      <c r="A87" s="471"/>
      <c r="B87" s="471"/>
      <c r="C87" s="471"/>
      <c r="D87" s="471"/>
      <c r="E87" s="471"/>
      <c r="F87" s="462"/>
      <c r="G87" s="462"/>
      <c r="H87" s="462"/>
      <c r="I87" s="462"/>
      <c r="J87" s="462"/>
      <c r="K87" s="462"/>
      <c r="L87" s="462"/>
      <c r="M87" s="462"/>
      <c r="N87" s="462"/>
      <c r="O87" s="462"/>
      <c r="P87" s="462"/>
      <c r="Q87" s="462"/>
      <c r="R87" s="462"/>
      <c r="S87" s="462"/>
      <c r="T87" s="462"/>
      <c r="U87" s="462"/>
      <c r="V87" s="462"/>
      <c r="W87" s="462"/>
      <c r="X87" s="462"/>
      <c r="Y87" s="462"/>
      <c r="Z87" s="462"/>
      <c r="AA87" s="174"/>
      <c r="AB87" s="452" t="s">
        <v>248</v>
      </c>
      <c r="AC87" s="452"/>
      <c r="AD87" s="452"/>
      <c r="AE87" s="452"/>
      <c r="AF87" s="452"/>
      <c r="AG87" s="452"/>
      <c r="AH87" s="452"/>
      <c r="AI87" s="452"/>
      <c r="AJ87" s="453" t="str">
        <f>_xlfn.IFS(BY82=0,"-",BY82&lt;=1,"BUENO",BY82&lt;2.2,"REGULAR",BY82&lt;3.3,"MALO",BY82&gt;=3.3,"DETERIORO")</f>
        <v>DETERIORO</v>
      </c>
      <c r="AK87" s="453"/>
      <c r="AL87" s="453"/>
      <c r="AM87" s="453"/>
      <c r="AN87" s="453"/>
      <c r="AO87" s="453"/>
      <c r="AP87" s="174"/>
      <c r="AQ87" s="454"/>
      <c r="AR87" s="454"/>
      <c r="AS87" s="454"/>
      <c r="AT87" s="454"/>
      <c r="AU87" s="454"/>
      <c r="AV87" s="454"/>
      <c r="AW87" s="454"/>
      <c r="AX87" s="454"/>
      <c r="AY87" s="455"/>
      <c r="AZ87" s="455"/>
      <c r="BA87" s="455"/>
      <c r="BB87" s="455"/>
      <c r="BC87" s="455"/>
      <c r="BD87" s="455"/>
      <c r="BE87" s="174"/>
      <c r="BF87" s="468"/>
      <c r="BG87" s="468"/>
      <c r="BH87" s="468"/>
      <c r="BI87" s="468"/>
      <c r="BJ87" s="468"/>
      <c r="BK87" s="468"/>
      <c r="BL87" s="468"/>
      <c r="BM87" s="468"/>
      <c r="BN87" s="468"/>
      <c r="BO87" s="468"/>
      <c r="BP87" s="468"/>
      <c r="BQ87" s="468"/>
      <c r="BR87" s="468"/>
      <c r="BS87" s="468"/>
      <c r="BZ87" s="14"/>
      <c r="CB87" s="14"/>
      <c r="CD87" s="14"/>
      <c r="CF87" s="14"/>
      <c r="CH87" s="14"/>
      <c r="CI87" s="14"/>
      <c r="CJ87" s="166"/>
      <c r="CK87" s="59"/>
      <c r="CM87" s="169"/>
      <c r="CN87" s="169"/>
      <c r="CO87" s="169"/>
      <c r="CP87" s="169"/>
      <c r="CQ87" s="169"/>
      <c r="CR87" s="169"/>
      <c r="CS87" s="169"/>
      <c r="CT87" s="169"/>
      <c r="CU87" s="169"/>
      <c r="CV87" s="169"/>
      <c r="CW87" s="169"/>
      <c r="CX87" s="169"/>
      <c r="CY87" s="169"/>
    </row>
    <row r="88" spans="1:105" ht="6" customHeight="1" x14ac:dyDescent="0.25">
      <c r="A88" s="470" t="s">
        <v>223</v>
      </c>
      <c r="B88" s="470"/>
      <c r="C88" s="470"/>
      <c r="D88" s="470"/>
      <c r="E88" s="470"/>
      <c r="F88" s="467" t="s">
        <v>249</v>
      </c>
      <c r="G88" s="467"/>
      <c r="H88" s="467"/>
      <c r="I88" s="467"/>
      <c r="J88" s="467"/>
      <c r="K88" s="467"/>
      <c r="L88" s="467"/>
      <c r="M88" s="467"/>
      <c r="N88" s="467"/>
      <c r="O88" s="467"/>
      <c r="P88" s="467"/>
      <c r="Q88" s="467"/>
      <c r="R88" s="467"/>
      <c r="S88" s="467"/>
      <c r="T88" s="467"/>
      <c r="U88" s="467"/>
      <c r="V88" s="467"/>
      <c r="W88" s="467"/>
      <c r="X88" s="467"/>
      <c r="Y88" s="467"/>
      <c r="Z88" s="467"/>
      <c r="AA88" s="174"/>
      <c r="AB88" s="452" t="s">
        <v>456</v>
      </c>
      <c r="AC88" s="452"/>
      <c r="AD88" s="452"/>
      <c r="AE88" s="452"/>
      <c r="AF88" s="452"/>
      <c r="AG88" s="452"/>
      <c r="AH88" s="452"/>
      <c r="AI88" s="452"/>
      <c r="AJ88" s="453" t="str">
        <f>_xlfn.IFS(CA82=0,"-",CA82&lt;=1,"BUENO",CA82&lt;2.2,"REGULAR",CA82&lt;3.3,"MALO",CA82&gt;=3.3,"DETERIORO")</f>
        <v>DETERIORO</v>
      </c>
      <c r="AK88" s="453"/>
      <c r="AL88" s="453"/>
      <c r="AM88" s="453"/>
      <c r="AN88" s="453"/>
      <c r="AO88" s="453"/>
      <c r="AP88" s="174"/>
      <c r="AQ88" s="452" t="s">
        <v>34</v>
      </c>
      <c r="AR88" s="452"/>
      <c r="AS88" s="452"/>
      <c r="AT88" s="452"/>
      <c r="AU88" s="452"/>
      <c r="AV88" s="452"/>
      <c r="AW88" s="452"/>
      <c r="AX88" s="452"/>
      <c r="AY88" s="453" t="str">
        <f>_xlfn.IFS(CP82=0,"-",CP82&lt;=1,"BUENO",CP82&lt;2.2,"REGULAR",CP82&lt;3.3,"MALO",CP82&gt;=3.3,"DETERIORO")</f>
        <v>DETERIORO</v>
      </c>
      <c r="AZ88" s="453"/>
      <c r="BA88" s="453"/>
      <c r="BB88" s="453"/>
      <c r="BC88" s="453"/>
      <c r="BD88" s="453"/>
      <c r="BE88" s="174"/>
      <c r="BF88" s="468"/>
      <c r="BG88" s="468"/>
      <c r="BH88" s="468"/>
      <c r="BI88" s="468"/>
      <c r="BJ88" s="468"/>
      <c r="BK88" s="468"/>
      <c r="BL88" s="468"/>
      <c r="BM88" s="468"/>
      <c r="BN88" s="468"/>
      <c r="BO88" s="468"/>
      <c r="BP88" s="468"/>
      <c r="BQ88" s="468"/>
      <c r="BR88" s="468"/>
      <c r="BS88" s="468"/>
      <c r="BZ88" s="14"/>
      <c r="CB88" s="14"/>
      <c r="CD88" s="14"/>
      <c r="CF88" s="14"/>
      <c r="CH88" s="14"/>
      <c r="CI88" s="14"/>
      <c r="CJ88" s="166"/>
      <c r="CK88" s="59"/>
      <c r="CM88" s="169"/>
      <c r="CN88" s="169"/>
      <c r="CO88" s="169"/>
      <c r="CP88" s="169"/>
      <c r="CQ88" s="169"/>
      <c r="CR88" s="169"/>
      <c r="CS88" s="169"/>
      <c r="CT88" s="169"/>
      <c r="CU88" s="169"/>
      <c r="CV88" s="169"/>
      <c r="CW88" s="169"/>
      <c r="CX88" s="169"/>
      <c r="CY88" s="169"/>
    </row>
    <row r="89" spans="1:105" ht="6" customHeight="1" x14ac:dyDescent="0.25">
      <c r="A89" s="470"/>
      <c r="B89" s="470"/>
      <c r="C89" s="470"/>
      <c r="D89" s="470"/>
      <c r="E89" s="470"/>
      <c r="F89" s="467"/>
      <c r="G89" s="467"/>
      <c r="H89" s="467"/>
      <c r="I89" s="467"/>
      <c r="J89" s="467"/>
      <c r="K89" s="467"/>
      <c r="L89" s="467"/>
      <c r="M89" s="467"/>
      <c r="N89" s="467"/>
      <c r="O89" s="467"/>
      <c r="P89" s="467"/>
      <c r="Q89" s="467"/>
      <c r="R89" s="467"/>
      <c r="S89" s="467"/>
      <c r="T89" s="467"/>
      <c r="U89" s="467"/>
      <c r="V89" s="467"/>
      <c r="W89" s="467"/>
      <c r="X89" s="467"/>
      <c r="Y89" s="467"/>
      <c r="Z89" s="467"/>
      <c r="AA89" s="174"/>
      <c r="AB89" s="452" t="s">
        <v>457</v>
      </c>
      <c r="AC89" s="452"/>
      <c r="AD89" s="452"/>
      <c r="AE89" s="452"/>
      <c r="AF89" s="452"/>
      <c r="AG89" s="452"/>
      <c r="AH89" s="452"/>
      <c r="AI89" s="452"/>
      <c r="AJ89" s="453" t="str">
        <f>_xlfn.IFS(CC82=0,"-",CC82&lt;=1,"BUENO",CC82&lt;2.2,"REGULAR",CC82&lt;3.3,"MALO",CC82&gt;=3.3,"DETERIORO")</f>
        <v>DETERIORO</v>
      </c>
      <c r="AK89" s="453"/>
      <c r="AL89" s="453"/>
      <c r="AM89" s="453"/>
      <c r="AN89" s="453"/>
      <c r="AO89" s="453"/>
      <c r="AP89" s="174"/>
      <c r="AQ89" s="452"/>
      <c r="AR89" s="452"/>
      <c r="AS89" s="452"/>
      <c r="AT89" s="452"/>
      <c r="AU89" s="452"/>
      <c r="AV89" s="452"/>
      <c r="AW89" s="452"/>
      <c r="AX89" s="452"/>
      <c r="AY89" s="453"/>
      <c r="AZ89" s="453"/>
      <c r="BA89" s="453"/>
      <c r="BB89" s="453"/>
      <c r="BC89" s="453"/>
      <c r="BD89" s="453"/>
      <c r="BE89" s="174"/>
      <c r="BF89" s="468"/>
      <c r="BG89" s="468"/>
      <c r="BH89" s="468"/>
      <c r="BI89" s="468"/>
      <c r="BJ89" s="468"/>
      <c r="BK89" s="468"/>
      <c r="BL89" s="468"/>
      <c r="BM89" s="468"/>
      <c r="BN89" s="468"/>
      <c r="BO89" s="468"/>
      <c r="BP89" s="468"/>
      <c r="BQ89" s="468"/>
      <c r="BR89" s="468"/>
      <c r="BS89" s="468"/>
      <c r="BZ89" s="14"/>
      <c r="CB89" s="14"/>
      <c r="CD89" s="14"/>
      <c r="CF89" s="14"/>
      <c r="CH89" s="14"/>
      <c r="CI89" s="14"/>
      <c r="CJ89" s="166"/>
      <c r="CK89" s="59"/>
      <c r="CM89" s="169"/>
      <c r="CN89" s="169"/>
      <c r="CO89" s="169"/>
      <c r="CP89" s="169"/>
      <c r="CQ89" s="169"/>
      <c r="CR89" s="169"/>
      <c r="CS89" s="169"/>
      <c r="CT89" s="169"/>
      <c r="CU89" s="169"/>
      <c r="CV89" s="169"/>
      <c r="CW89" s="169"/>
      <c r="CX89" s="169"/>
      <c r="CY89" s="169"/>
    </row>
    <row r="90" spans="1:105" ht="6" customHeight="1" x14ac:dyDescent="0.25">
      <c r="A90" s="466" t="s">
        <v>25</v>
      </c>
      <c r="B90" s="466"/>
      <c r="C90" s="466"/>
      <c r="D90" s="466"/>
      <c r="E90" s="466"/>
      <c r="F90" s="467" t="s">
        <v>458</v>
      </c>
      <c r="G90" s="467"/>
      <c r="H90" s="467"/>
      <c r="I90" s="467"/>
      <c r="J90" s="467"/>
      <c r="K90" s="467"/>
      <c r="L90" s="467"/>
      <c r="M90" s="467"/>
      <c r="N90" s="467"/>
      <c r="O90" s="467"/>
      <c r="P90" s="467"/>
      <c r="Q90" s="467"/>
      <c r="R90" s="467"/>
      <c r="S90" s="467"/>
      <c r="T90" s="467"/>
      <c r="U90" s="467"/>
      <c r="V90" s="467"/>
      <c r="W90" s="467"/>
      <c r="X90" s="467"/>
      <c r="Y90" s="467"/>
      <c r="Z90" s="467"/>
      <c r="AA90" s="174"/>
      <c r="AB90" s="452" t="s">
        <v>459</v>
      </c>
      <c r="AC90" s="452"/>
      <c r="AD90" s="452"/>
      <c r="AE90" s="452"/>
      <c r="AF90" s="452"/>
      <c r="AG90" s="452"/>
      <c r="AH90" s="452"/>
      <c r="AI90" s="452"/>
      <c r="AJ90" s="453" t="str">
        <f>_xlfn.IFS(CE82=0,"-",CE82&lt;=1,"BUENO",CE82&lt;2.2,"REGULAR",CE82&lt;3.3,"MALO",CE82&gt;=3.3,"DETERIORO")</f>
        <v>DETERIORO</v>
      </c>
      <c r="AK90" s="453"/>
      <c r="AL90" s="453"/>
      <c r="AM90" s="453"/>
      <c r="AN90" s="453"/>
      <c r="AO90" s="453"/>
      <c r="AP90" s="174"/>
      <c r="AQ90" s="452" t="s">
        <v>460</v>
      </c>
      <c r="AR90" s="452"/>
      <c r="AS90" s="452"/>
      <c r="AT90" s="452"/>
      <c r="AU90" s="452"/>
      <c r="AV90" s="452"/>
      <c r="AW90" s="452"/>
      <c r="AX90" s="452"/>
      <c r="AY90" s="453" t="str">
        <f>_xlfn.IFS(CR82=0,"-",CR82&lt;=1,"BUENO",CR82&lt;2.2,"REGULAR",CR82&lt;3.3,"MALO",CR82&gt;=3.3,"DETERIORO")</f>
        <v>DETERIORO</v>
      </c>
      <c r="AZ90" s="453"/>
      <c r="BA90" s="453"/>
      <c r="BB90" s="453"/>
      <c r="BC90" s="453"/>
      <c r="BD90" s="453"/>
      <c r="BE90" s="174"/>
      <c r="BF90" s="468"/>
      <c r="BG90" s="468"/>
      <c r="BH90" s="468"/>
      <c r="BI90" s="468"/>
      <c r="BJ90" s="468"/>
      <c r="BK90" s="468"/>
      <c r="BL90" s="468"/>
      <c r="BM90" s="468"/>
      <c r="BN90" s="468"/>
      <c r="BO90" s="468"/>
      <c r="BP90" s="468"/>
      <c r="BQ90" s="468"/>
      <c r="BR90" s="468"/>
      <c r="BS90" s="468"/>
      <c r="BZ90" s="14"/>
      <c r="CB90" s="14"/>
      <c r="CD90" s="14"/>
      <c r="CF90" s="14"/>
      <c r="CH90" s="14"/>
      <c r="CI90" s="14"/>
      <c r="CJ90" s="166"/>
      <c r="CK90" s="59"/>
      <c r="CM90" s="169"/>
      <c r="CN90" s="169"/>
      <c r="CO90" s="169"/>
      <c r="CP90" s="169"/>
      <c r="CQ90" s="169"/>
      <c r="CR90" s="169"/>
      <c r="CS90" s="169"/>
      <c r="CT90" s="169"/>
      <c r="CU90" s="169"/>
      <c r="CV90" s="169"/>
      <c r="CW90" s="169"/>
      <c r="CX90" s="169"/>
      <c r="CY90" s="169"/>
    </row>
    <row r="91" spans="1:105" ht="6" customHeight="1" x14ac:dyDescent="0.25">
      <c r="A91" s="466"/>
      <c r="B91" s="466"/>
      <c r="C91" s="466"/>
      <c r="D91" s="466"/>
      <c r="E91" s="466"/>
      <c r="F91" s="467"/>
      <c r="G91" s="467"/>
      <c r="H91" s="467"/>
      <c r="I91" s="467"/>
      <c r="J91" s="467"/>
      <c r="K91" s="467"/>
      <c r="L91" s="467"/>
      <c r="M91" s="467"/>
      <c r="N91" s="467"/>
      <c r="O91" s="467"/>
      <c r="P91" s="467"/>
      <c r="Q91" s="467"/>
      <c r="R91" s="467"/>
      <c r="S91" s="467"/>
      <c r="T91" s="467"/>
      <c r="U91" s="467"/>
      <c r="V91" s="467"/>
      <c r="W91" s="467"/>
      <c r="X91" s="467"/>
      <c r="Y91" s="467"/>
      <c r="Z91" s="467"/>
      <c r="AA91" s="174"/>
      <c r="AB91" s="459" t="s">
        <v>461</v>
      </c>
      <c r="AC91" s="459"/>
      <c r="AD91" s="459"/>
      <c r="AE91" s="459"/>
      <c r="AF91" s="459"/>
      <c r="AG91" s="459"/>
      <c r="AH91" s="459"/>
      <c r="AI91" s="459"/>
      <c r="AJ91" s="458" t="str">
        <f>_xlfn.IFS(CG82=0,"-",CG82&lt;=1,"BUENO",CG82&lt;2.2,"REGULAR",CG82&lt;3.3,"MALO",CG82&gt;=3.3,"DETERIORO")</f>
        <v>DETERIORO</v>
      </c>
      <c r="AK91" s="458"/>
      <c r="AL91" s="458"/>
      <c r="AM91" s="458"/>
      <c r="AN91" s="458"/>
      <c r="AO91" s="458"/>
      <c r="AP91" s="174"/>
      <c r="AQ91" s="459"/>
      <c r="AR91" s="459"/>
      <c r="AS91" s="459"/>
      <c r="AT91" s="459"/>
      <c r="AU91" s="459"/>
      <c r="AV91" s="459"/>
      <c r="AW91" s="459"/>
      <c r="AX91" s="459"/>
      <c r="AY91" s="458"/>
      <c r="AZ91" s="458"/>
      <c r="BA91" s="458"/>
      <c r="BB91" s="458"/>
      <c r="BC91" s="458"/>
      <c r="BD91" s="458"/>
      <c r="BE91" s="174"/>
      <c r="BF91" s="469"/>
      <c r="BG91" s="469"/>
      <c r="BH91" s="469"/>
      <c r="BI91" s="469"/>
      <c r="BJ91" s="469"/>
      <c r="BK91" s="469"/>
      <c r="BL91" s="469"/>
      <c r="BM91" s="469"/>
      <c r="BN91" s="469"/>
      <c r="BO91" s="469"/>
      <c r="BP91" s="469"/>
      <c r="BQ91" s="469"/>
      <c r="BR91" s="469"/>
      <c r="BS91" s="469"/>
      <c r="BZ91" s="14"/>
      <c r="CB91" s="14"/>
      <c r="CD91" s="14"/>
      <c r="CF91" s="14"/>
      <c r="CH91" s="14"/>
      <c r="CI91" s="14"/>
      <c r="CJ91" s="166"/>
      <c r="CK91" s="59"/>
      <c r="CM91" s="169"/>
      <c r="CN91" s="169"/>
      <c r="CO91" s="169"/>
      <c r="CP91" s="169"/>
      <c r="CQ91" s="169"/>
      <c r="CR91" s="169"/>
      <c r="CS91" s="169"/>
      <c r="CT91" s="169"/>
      <c r="CU91" s="169"/>
      <c r="CV91" s="169"/>
      <c r="CW91" s="169"/>
      <c r="CX91" s="169"/>
      <c r="CY91" s="169"/>
    </row>
    <row r="92" spans="1:105" ht="6" customHeight="1" x14ac:dyDescent="0.25">
      <c r="A92" s="460" t="s">
        <v>226</v>
      </c>
      <c r="B92" s="460"/>
      <c r="C92" s="460"/>
      <c r="D92" s="460"/>
      <c r="E92" s="460"/>
      <c r="F92" s="462" t="s">
        <v>252</v>
      </c>
      <c r="G92" s="462"/>
      <c r="H92" s="462"/>
      <c r="I92" s="462"/>
      <c r="J92" s="462"/>
      <c r="K92" s="462"/>
      <c r="L92" s="462"/>
      <c r="M92" s="462"/>
      <c r="N92" s="462"/>
      <c r="O92" s="462"/>
      <c r="P92" s="462"/>
      <c r="Q92" s="462"/>
      <c r="R92" s="462"/>
      <c r="S92" s="462"/>
      <c r="T92" s="462"/>
      <c r="U92" s="462"/>
      <c r="V92" s="462"/>
      <c r="W92" s="462"/>
      <c r="X92" s="462"/>
      <c r="Y92" s="462"/>
      <c r="Z92" s="462"/>
      <c r="AA92" s="174"/>
      <c r="AB92" s="464" t="s">
        <v>462</v>
      </c>
      <c r="AC92" s="464"/>
      <c r="AD92" s="464"/>
      <c r="AE92" s="464"/>
      <c r="AF92" s="464"/>
      <c r="AG92" s="464"/>
      <c r="AH92" s="464"/>
      <c r="AI92" s="464"/>
      <c r="AJ92" s="464"/>
      <c r="AK92" s="464"/>
      <c r="AL92" s="464"/>
      <c r="AM92" s="464"/>
      <c r="AN92" s="464"/>
      <c r="AO92" s="464"/>
      <c r="AP92" s="464"/>
      <c r="AQ92" s="464"/>
      <c r="AR92" s="464"/>
      <c r="AS92" s="464"/>
      <c r="AT92" s="464"/>
      <c r="AU92" s="464"/>
      <c r="AV92" s="464"/>
      <c r="AW92" s="464"/>
      <c r="AX92" s="464"/>
      <c r="AY92" s="464"/>
      <c r="AZ92" s="464"/>
      <c r="BA92" s="464"/>
      <c r="BB92" s="464"/>
      <c r="BC92" s="464"/>
      <c r="BD92" s="464"/>
      <c r="BE92" s="464"/>
      <c r="BF92" s="464"/>
      <c r="BG92" s="464"/>
      <c r="BH92" s="464"/>
      <c r="BI92" s="464"/>
      <c r="BJ92" s="464"/>
      <c r="BK92" s="464"/>
      <c r="BL92" s="464"/>
      <c r="BM92" s="464"/>
      <c r="BN92" s="464"/>
      <c r="BO92" s="464"/>
      <c r="BP92" s="464"/>
      <c r="BQ92" s="464"/>
      <c r="BR92" s="464"/>
      <c r="BS92" s="464"/>
      <c r="BZ92" s="14"/>
      <c r="CB92" s="14"/>
      <c r="CD92" s="14"/>
      <c r="CF92" s="14"/>
      <c r="CH92" s="14"/>
      <c r="CI92" s="14"/>
      <c r="CJ92" s="166"/>
      <c r="CK92" s="59"/>
      <c r="CM92" s="169"/>
      <c r="CN92" s="169"/>
      <c r="CO92" s="169"/>
      <c r="CP92" s="169"/>
      <c r="CQ92" s="169"/>
      <c r="CR92" s="169"/>
      <c r="CS92" s="169"/>
      <c r="CT92" s="169"/>
      <c r="CU92" s="169"/>
      <c r="CV92" s="169"/>
      <c r="CW92" s="169"/>
      <c r="CX92" s="169"/>
      <c r="CY92" s="169"/>
    </row>
    <row r="93" spans="1:105" ht="6" customHeight="1" x14ac:dyDescent="0.25">
      <c r="A93" s="461"/>
      <c r="B93" s="461"/>
      <c r="C93" s="461"/>
      <c r="D93" s="461"/>
      <c r="E93" s="461"/>
      <c r="F93" s="463"/>
      <c r="G93" s="463"/>
      <c r="H93" s="463"/>
      <c r="I93" s="463"/>
      <c r="J93" s="463"/>
      <c r="K93" s="463"/>
      <c r="L93" s="463"/>
      <c r="M93" s="463"/>
      <c r="N93" s="463"/>
      <c r="O93" s="463"/>
      <c r="P93" s="463"/>
      <c r="Q93" s="463"/>
      <c r="R93" s="463"/>
      <c r="S93" s="463"/>
      <c r="T93" s="463"/>
      <c r="U93" s="463"/>
      <c r="V93" s="463"/>
      <c r="W93" s="463"/>
      <c r="X93" s="463"/>
      <c r="Y93" s="463"/>
      <c r="Z93" s="463"/>
      <c r="AA93" s="174"/>
      <c r="AB93" s="465"/>
      <c r="AC93" s="465"/>
      <c r="AD93" s="465"/>
      <c r="AE93" s="465"/>
      <c r="AF93" s="465"/>
      <c r="AG93" s="465"/>
      <c r="AH93" s="465"/>
      <c r="AI93" s="465"/>
      <c r="AJ93" s="465"/>
      <c r="AK93" s="465"/>
      <c r="AL93" s="465"/>
      <c r="AM93" s="465"/>
      <c r="AN93" s="465"/>
      <c r="AO93" s="465"/>
      <c r="AP93" s="465"/>
      <c r="AQ93" s="465"/>
      <c r="AR93" s="465"/>
      <c r="AS93" s="465"/>
      <c r="AT93" s="465"/>
      <c r="AU93" s="465"/>
      <c r="AV93" s="465"/>
      <c r="AW93" s="465"/>
      <c r="AX93" s="465"/>
      <c r="AY93" s="465"/>
      <c r="AZ93" s="465"/>
      <c r="BA93" s="465"/>
      <c r="BB93" s="465"/>
      <c r="BC93" s="465"/>
      <c r="BD93" s="465"/>
      <c r="BE93" s="465"/>
      <c r="BF93" s="465"/>
      <c r="BG93" s="465"/>
      <c r="BH93" s="465"/>
      <c r="BI93" s="465"/>
      <c r="BJ93" s="465"/>
      <c r="BK93" s="465"/>
      <c r="BL93" s="465"/>
      <c r="BM93" s="465"/>
      <c r="BN93" s="465"/>
      <c r="BO93" s="465"/>
      <c r="BP93" s="465"/>
      <c r="BQ93" s="465"/>
      <c r="BR93" s="465"/>
      <c r="BS93" s="465"/>
      <c r="BZ93" s="14"/>
      <c r="CB93" s="14"/>
      <c r="CD93" s="14"/>
      <c r="CF93" s="14"/>
      <c r="CH93" s="14"/>
      <c r="CI93" s="14"/>
      <c r="CJ93" s="166"/>
      <c r="CK93" s="59"/>
      <c r="CM93" s="169"/>
      <c r="CN93" s="169"/>
      <c r="CO93" s="169"/>
      <c r="CP93" s="169"/>
      <c r="CQ93" s="169"/>
      <c r="CR93" s="169"/>
      <c r="CS93" s="169"/>
      <c r="CT93" s="169"/>
      <c r="CU93" s="169"/>
      <c r="CV93" s="169"/>
      <c r="CW93" s="169"/>
      <c r="CX93" s="169"/>
      <c r="CY93" s="169"/>
    </row>
    <row r="94" spans="1:105" ht="9.6" customHeight="1" x14ac:dyDescent="0.25">
      <c r="A94" s="422" t="s">
        <v>463</v>
      </c>
      <c r="B94" s="422"/>
      <c r="C94" s="422"/>
      <c r="D94" s="422"/>
      <c r="E94" s="422"/>
      <c r="F94" s="422"/>
      <c r="G94" s="422"/>
      <c r="H94" s="422"/>
      <c r="I94" s="422"/>
      <c r="J94" s="422"/>
      <c r="K94" s="422"/>
      <c r="L94" s="422"/>
      <c r="M94" s="422"/>
      <c r="N94" s="422"/>
      <c r="O94" s="422"/>
      <c r="P94" s="422"/>
      <c r="Q94" s="422"/>
      <c r="R94" s="422"/>
      <c r="S94" s="422"/>
      <c r="T94" s="422"/>
      <c r="U94" s="422"/>
      <c r="V94" s="422"/>
      <c r="W94" s="422"/>
      <c r="X94" s="422"/>
      <c r="Y94" s="422"/>
      <c r="Z94" s="422"/>
      <c r="AA94" s="422"/>
      <c r="AB94" s="422"/>
      <c r="AC94" s="422"/>
      <c r="AD94" s="422"/>
      <c r="AE94" s="422"/>
      <c r="AF94" s="422"/>
      <c r="AG94" s="422"/>
      <c r="AH94" s="422"/>
      <c r="AI94" s="422"/>
      <c r="AJ94" s="422"/>
      <c r="AK94" s="422"/>
      <c r="AL94" s="422"/>
      <c r="AM94" s="422"/>
      <c r="AN94" s="422"/>
      <c r="AO94" s="422"/>
      <c r="AP94" s="422"/>
      <c r="AQ94" s="422"/>
      <c r="AR94" s="422"/>
      <c r="AS94" s="422"/>
      <c r="AT94" s="422"/>
      <c r="AU94" s="422"/>
      <c r="AV94" s="422"/>
      <c r="AW94" s="422"/>
      <c r="AX94" s="422"/>
      <c r="AY94" s="422"/>
      <c r="AZ94" s="422"/>
      <c r="BA94" s="422"/>
      <c r="BB94" s="422"/>
      <c r="BC94" s="422"/>
      <c r="BD94" s="422"/>
      <c r="BE94" s="422"/>
      <c r="BF94" s="422"/>
      <c r="BG94" s="422"/>
      <c r="BH94" s="422"/>
      <c r="BI94" s="422"/>
      <c r="BJ94" s="422"/>
      <c r="BK94" s="422"/>
      <c r="BL94" s="422"/>
      <c r="BM94" s="422"/>
      <c r="BN94" s="422"/>
      <c r="BO94" s="422"/>
      <c r="BP94" s="422"/>
      <c r="BQ94" s="422"/>
      <c r="BR94" s="422"/>
      <c r="BS94" s="422"/>
      <c r="CI94" s="14"/>
      <c r="CN94" s="169"/>
      <c r="CO94" s="169"/>
      <c r="CP94" s="169"/>
      <c r="CQ94" s="169"/>
      <c r="CR94" s="169"/>
      <c r="CS94" s="169"/>
      <c r="CT94" s="169"/>
      <c r="CU94" s="169"/>
      <c r="CV94" s="169"/>
      <c r="CW94" s="169"/>
      <c r="CX94" s="169"/>
      <c r="CY94" s="169"/>
    </row>
    <row r="95" spans="1:105" ht="9" customHeight="1" x14ac:dyDescent="0.25">
      <c r="A95" s="421" t="s">
        <v>417</v>
      </c>
      <c r="B95" s="421"/>
      <c r="C95" s="474" t="s">
        <v>464</v>
      </c>
      <c r="D95" s="474"/>
      <c r="E95" s="474"/>
      <c r="F95" s="474"/>
      <c r="G95" s="474"/>
      <c r="H95" s="474"/>
      <c r="I95" s="474"/>
      <c r="J95" s="474"/>
      <c r="K95" s="474"/>
      <c r="L95" s="474"/>
      <c r="M95" s="474"/>
      <c r="N95" s="474"/>
      <c r="O95" s="474"/>
      <c r="P95" s="474"/>
      <c r="Q95" s="474"/>
      <c r="R95" s="474"/>
      <c r="S95" s="474"/>
      <c r="T95" s="474"/>
      <c r="U95" s="474"/>
      <c r="V95" s="474"/>
      <c r="W95" s="474"/>
      <c r="X95" s="474"/>
      <c r="Y95" s="474"/>
      <c r="Z95" s="474"/>
      <c r="AA95" s="474"/>
      <c r="AB95" s="474"/>
      <c r="AC95" s="474"/>
      <c r="AD95" s="474"/>
      <c r="AE95" s="474"/>
      <c r="AF95" s="474"/>
      <c r="AG95" s="474"/>
      <c r="AH95" s="474"/>
      <c r="AI95" s="474"/>
      <c r="AJ95" s="474" t="s">
        <v>465</v>
      </c>
      <c r="AK95" s="474"/>
      <c r="AL95" s="474"/>
      <c r="AM95" s="474"/>
      <c r="AN95" s="474"/>
      <c r="AO95" s="474"/>
      <c r="AP95" s="474"/>
      <c r="AQ95" s="474"/>
      <c r="AR95" s="474"/>
      <c r="AS95" s="474"/>
      <c r="AT95" s="474"/>
      <c r="AU95" s="474"/>
      <c r="AV95" s="474"/>
      <c r="AW95" s="474"/>
      <c r="AX95" s="474"/>
      <c r="AY95" s="474"/>
      <c r="AZ95" s="474"/>
      <c r="BA95" s="474"/>
      <c r="BB95" s="474"/>
      <c r="BC95" s="474"/>
      <c r="BD95" s="474"/>
      <c r="BE95" s="474"/>
      <c r="BF95" s="474"/>
      <c r="BG95" s="474"/>
      <c r="BH95" s="474"/>
      <c r="BI95" s="474"/>
      <c r="BJ95" s="474"/>
      <c r="BK95" s="474"/>
      <c r="BL95" s="474"/>
      <c r="BM95" s="474"/>
      <c r="BN95" s="474"/>
      <c r="BO95" s="474"/>
      <c r="BP95" s="421" t="s">
        <v>466</v>
      </c>
      <c r="BQ95" s="421"/>
      <c r="BR95" s="421"/>
      <c r="BS95" s="421"/>
      <c r="BV95" s="61"/>
      <c r="BW95" s="61"/>
      <c r="BX95" s="61"/>
      <c r="BY95" s="61"/>
      <c r="BZ95" s="61"/>
      <c r="CA95" s="61"/>
      <c r="CB95" s="61"/>
      <c r="CC95" s="61"/>
      <c r="CI95" s="61"/>
      <c r="CK95"/>
      <c r="CL95" s="61"/>
      <c r="CM95" s="61"/>
      <c r="CN95" s="169"/>
      <c r="CO95" s="169"/>
      <c r="CP95" s="169"/>
      <c r="CQ95" s="169"/>
      <c r="CR95" s="169"/>
      <c r="CS95" s="169"/>
      <c r="CT95" s="169"/>
      <c r="CU95" s="169"/>
      <c r="CV95" s="169"/>
      <c r="CW95" s="169"/>
      <c r="CX95" s="169"/>
      <c r="CY95" s="169"/>
      <c r="CZ95" s="61"/>
      <c r="DA95" s="61"/>
    </row>
    <row r="96" spans="1:105" s="61" customFormat="1" ht="9" customHeight="1" x14ac:dyDescent="0.25">
      <c r="A96" s="421"/>
      <c r="B96" s="421"/>
      <c r="C96" s="474"/>
      <c r="D96" s="474"/>
      <c r="E96" s="474"/>
      <c r="F96" s="474"/>
      <c r="G96" s="474"/>
      <c r="H96" s="474"/>
      <c r="I96" s="474"/>
      <c r="J96" s="474"/>
      <c r="K96" s="474"/>
      <c r="L96" s="474"/>
      <c r="M96" s="474"/>
      <c r="N96" s="474"/>
      <c r="O96" s="474"/>
      <c r="P96" s="474"/>
      <c r="Q96" s="474"/>
      <c r="R96" s="474"/>
      <c r="S96" s="474"/>
      <c r="T96" s="474"/>
      <c r="U96" s="474"/>
      <c r="V96" s="474"/>
      <c r="W96" s="474"/>
      <c r="X96" s="474"/>
      <c r="Y96" s="474"/>
      <c r="Z96" s="474"/>
      <c r="AA96" s="474"/>
      <c r="AB96" s="474"/>
      <c r="AC96" s="474"/>
      <c r="AD96" s="474"/>
      <c r="AE96" s="474"/>
      <c r="AF96" s="474"/>
      <c r="AG96" s="474"/>
      <c r="AH96" s="474"/>
      <c r="AI96" s="474"/>
      <c r="AJ96" s="474"/>
      <c r="AK96" s="474"/>
      <c r="AL96" s="474"/>
      <c r="AM96" s="474"/>
      <c r="AN96" s="474"/>
      <c r="AO96" s="474"/>
      <c r="AP96" s="474"/>
      <c r="AQ96" s="474"/>
      <c r="AR96" s="474"/>
      <c r="AS96" s="474"/>
      <c r="AT96" s="474"/>
      <c r="AU96" s="474"/>
      <c r="AV96" s="474"/>
      <c r="AW96" s="474"/>
      <c r="AX96" s="474"/>
      <c r="AY96" s="474"/>
      <c r="AZ96" s="474"/>
      <c r="BA96" s="474"/>
      <c r="BB96" s="474"/>
      <c r="BC96" s="474"/>
      <c r="BD96" s="474"/>
      <c r="BE96" s="474"/>
      <c r="BF96" s="474"/>
      <c r="BG96" s="474"/>
      <c r="BH96" s="474"/>
      <c r="BI96" s="474"/>
      <c r="BJ96" s="474"/>
      <c r="BK96" s="474"/>
      <c r="BL96" s="474"/>
      <c r="BM96" s="474"/>
      <c r="BN96" s="474"/>
      <c r="BO96" s="474"/>
      <c r="BP96" s="421"/>
      <c r="BQ96" s="421"/>
      <c r="BR96" s="421"/>
      <c r="BS96" s="421"/>
      <c r="CD96" s="59"/>
      <c r="CE96" s="14"/>
      <c r="CF96" s="59"/>
      <c r="CG96" s="14"/>
      <c r="CH96" s="59"/>
      <c r="CJ96" s="59"/>
      <c r="CK96"/>
      <c r="CN96" s="169"/>
      <c r="CO96" s="169"/>
      <c r="CP96" s="169"/>
      <c r="CQ96" s="169"/>
      <c r="CR96" s="169"/>
      <c r="CS96" s="169"/>
      <c r="CT96" s="169"/>
      <c r="CU96" s="169"/>
      <c r="CV96" s="169"/>
      <c r="CW96" s="169"/>
      <c r="CX96" s="169"/>
      <c r="CY96" s="169"/>
    </row>
    <row r="97" spans="1:105" s="61" customFormat="1" ht="24.6" customHeight="1" x14ac:dyDescent="0.25">
      <c r="A97" s="164" t="str">
        <f>IF(BI12="","",BI12)</f>
        <v>B</v>
      </c>
      <c r="B97" s="164">
        <f>IF(BJ12="","",BJ12)</f>
        <v>1</v>
      </c>
      <c r="C97" s="472" t="s">
        <v>467</v>
      </c>
      <c r="D97" s="472"/>
      <c r="E97" s="472"/>
      <c r="F97" s="472"/>
      <c r="G97" s="472"/>
      <c r="H97" s="472"/>
      <c r="I97" s="472"/>
      <c r="J97" s="472"/>
      <c r="K97" s="472"/>
      <c r="L97" s="472"/>
      <c r="M97" s="472"/>
      <c r="N97" s="472"/>
      <c r="O97" s="472"/>
      <c r="P97" s="472"/>
      <c r="Q97" s="472"/>
      <c r="R97" s="472"/>
      <c r="S97" s="472"/>
      <c r="T97" s="472"/>
      <c r="U97" s="472"/>
      <c r="V97" s="472"/>
      <c r="W97" s="472"/>
      <c r="X97" s="472"/>
      <c r="Y97" s="472"/>
      <c r="Z97" s="472"/>
      <c r="AA97" s="472"/>
      <c r="AB97" s="472"/>
      <c r="AC97" s="472"/>
      <c r="AD97" s="472"/>
      <c r="AE97" s="472"/>
      <c r="AF97" s="472"/>
      <c r="AG97" s="472"/>
      <c r="AH97" s="472"/>
      <c r="AI97" s="472"/>
      <c r="AJ97" s="472" t="s">
        <v>243</v>
      </c>
      <c r="AK97" s="472"/>
      <c r="AL97" s="472"/>
      <c r="AM97" s="472"/>
      <c r="AN97" s="472"/>
      <c r="AO97" s="472"/>
      <c r="AP97" s="472"/>
      <c r="AQ97" s="472"/>
      <c r="AR97" s="472"/>
      <c r="AS97" s="472"/>
      <c r="AT97" s="472"/>
      <c r="AU97" s="472"/>
      <c r="AV97" s="472"/>
      <c r="AW97" s="472"/>
      <c r="AX97" s="472"/>
      <c r="AY97" s="472"/>
      <c r="AZ97" s="472"/>
      <c r="BA97" s="472"/>
      <c r="BB97" s="472"/>
      <c r="BC97" s="472"/>
      <c r="BD97" s="472"/>
      <c r="BE97" s="472"/>
      <c r="BF97" s="472"/>
      <c r="BG97" s="472"/>
      <c r="BH97" s="472"/>
      <c r="BI97" s="472"/>
      <c r="BJ97" s="472"/>
      <c r="BK97" s="472"/>
      <c r="BL97" s="472"/>
      <c r="BM97" s="472"/>
      <c r="BN97" s="472"/>
      <c r="BO97" s="472"/>
      <c r="BP97" s="473"/>
      <c r="BQ97" s="473"/>
      <c r="BR97" s="473"/>
      <c r="BS97" s="473"/>
      <c r="BV97"/>
      <c r="BW97" s="14"/>
      <c r="BX97" s="14"/>
      <c r="BY97" s="14"/>
      <c r="BZ97" s="59"/>
      <c r="CA97" s="14"/>
      <c r="CB97" s="59"/>
      <c r="CC97" s="14"/>
      <c r="CD97" s="59"/>
      <c r="CE97" s="14"/>
      <c r="CF97" s="59"/>
      <c r="CG97" s="14"/>
      <c r="CH97" s="59"/>
      <c r="CI97" s="59"/>
      <c r="CJ97" s="59"/>
      <c r="CK97"/>
      <c r="CL97"/>
      <c r="CM97"/>
      <c r="CN97" s="60"/>
      <c r="CO97"/>
      <c r="CP97"/>
      <c r="CQ97"/>
      <c r="CR97"/>
      <c r="CS97"/>
      <c r="CT97"/>
      <c r="CU97" s="59"/>
      <c r="CV97"/>
      <c r="CW97"/>
      <c r="CX97"/>
      <c r="CY97"/>
      <c r="CZ97"/>
      <c r="DA97"/>
    </row>
    <row r="98" spans="1:105" ht="24.6" customHeight="1" x14ac:dyDescent="0.25">
      <c r="A98" s="164" t="str">
        <f t="shared" ref="A98:B113" si="13">IF(BI13="","",BI13)</f>
        <v>P</v>
      </c>
      <c r="B98" s="164">
        <f t="shared" si="13"/>
        <v>1</v>
      </c>
      <c r="C98" s="472"/>
      <c r="D98" s="472"/>
      <c r="E98" s="472"/>
      <c r="F98" s="472"/>
      <c r="G98" s="472"/>
      <c r="H98" s="472"/>
      <c r="I98" s="472"/>
      <c r="J98" s="472"/>
      <c r="K98" s="472"/>
      <c r="L98" s="472"/>
      <c r="M98" s="472"/>
      <c r="N98" s="472"/>
      <c r="O98" s="472"/>
      <c r="P98" s="472"/>
      <c r="Q98" s="472"/>
      <c r="R98" s="472"/>
      <c r="S98" s="472"/>
      <c r="T98" s="472"/>
      <c r="U98" s="472"/>
      <c r="V98" s="472"/>
      <c r="W98" s="472"/>
      <c r="X98" s="472"/>
      <c r="Y98" s="472"/>
      <c r="Z98" s="472"/>
      <c r="AA98" s="472"/>
      <c r="AB98" s="472"/>
      <c r="AC98" s="472"/>
      <c r="AD98" s="472"/>
      <c r="AE98" s="472"/>
      <c r="AF98" s="472"/>
      <c r="AG98" s="472"/>
      <c r="AH98" s="472"/>
      <c r="AI98" s="472"/>
      <c r="AJ98" s="472"/>
      <c r="AK98" s="472"/>
      <c r="AL98" s="472"/>
      <c r="AM98" s="472"/>
      <c r="AN98" s="472"/>
      <c r="AO98" s="472"/>
      <c r="AP98" s="472"/>
      <c r="AQ98" s="472"/>
      <c r="AR98" s="472"/>
      <c r="AS98" s="472"/>
      <c r="AT98" s="472"/>
      <c r="AU98" s="472"/>
      <c r="AV98" s="472"/>
      <c r="AW98" s="472"/>
      <c r="AX98" s="472"/>
      <c r="AY98" s="472"/>
      <c r="AZ98" s="472"/>
      <c r="BA98" s="472"/>
      <c r="BB98" s="472"/>
      <c r="BC98" s="472"/>
      <c r="BD98" s="472"/>
      <c r="BE98" s="472"/>
      <c r="BF98" s="472"/>
      <c r="BG98" s="472"/>
      <c r="BH98" s="472"/>
      <c r="BI98" s="472"/>
      <c r="BJ98" s="472"/>
      <c r="BK98" s="472"/>
      <c r="BL98" s="472"/>
      <c r="BM98" s="472"/>
      <c r="BN98" s="472"/>
      <c r="BO98" s="472"/>
      <c r="BP98" s="473"/>
      <c r="BQ98" s="473"/>
      <c r="BR98" s="473"/>
      <c r="BS98" s="473"/>
      <c r="CK98"/>
    </row>
    <row r="99" spans="1:105" ht="24.6" customHeight="1" x14ac:dyDescent="0.25">
      <c r="A99" s="164" t="str">
        <f t="shared" si="13"/>
        <v>PC</v>
      </c>
      <c r="B99" s="164">
        <f t="shared" si="13"/>
        <v>1</v>
      </c>
      <c r="C99" s="472"/>
      <c r="D99" s="472"/>
      <c r="E99" s="472"/>
      <c r="F99" s="472"/>
      <c r="G99" s="472"/>
      <c r="H99" s="472"/>
      <c r="I99" s="472"/>
      <c r="J99" s="472"/>
      <c r="K99" s="472"/>
      <c r="L99" s="472"/>
      <c r="M99" s="472"/>
      <c r="N99" s="472"/>
      <c r="O99" s="472"/>
      <c r="P99" s="472"/>
      <c r="Q99" s="472"/>
      <c r="R99" s="472"/>
      <c r="S99" s="472"/>
      <c r="T99" s="472"/>
      <c r="U99" s="472"/>
      <c r="V99" s="472"/>
      <c r="W99" s="472"/>
      <c r="X99" s="472"/>
      <c r="Y99" s="472"/>
      <c r="Z99" s="472"/>
      <c r="AA99" s="472"/>
      <c r="AB99" s="472"/>
      <c r="AC99" s="472"/>
      <c r="AD99" s="472"/>
      <c r="AE99" s="472"/>
      <c r="AF99" s="472"/>
      <c r="AG99" s="472"/>
      <c r="AH99" s="472"/>
      <c r="AI99" s="472"/>
      <c r="AJ99" s="472"/>
      <c r="AK99" s="472"/>
      <c r="AL99" s="472"/>
      <c r="AM99" s="472"/>
      <c r="AN99" s="472"/>
      <c r="AO99" s="472"/>
      <c r="AP99" s="472"/>
      <c r="AQ99" s="472"/>
      <c r="AR99" s="472"/>
      <c r="AS99" s="472"/>
      <c r="AT99" s="472"/>
      <c r="AU99" s="472"/>
      <c r="AV99" s="472"/>
      <c r="AW99" s="472"/>
      <c r="AX99" s="472"/>
      <c r="AY99" s="472"/>
      <c r="AZ99" s="472"/>
      <c r="BA99" s="472"/>
      <c r="BB99" s="472"/>
      <c r="BC99" s="472"/>
      <c r="BD99" s="472"/>
      <c r="BE99" s="472"/>
      <c r="BF99" s="472"/>
      <c r="BG99" s="472"/>
      <c r="BH99" s="472"/>
      <c r="BI99" s="472"/>
      <c r="BJ99" s="472"/>
      <c r="BK99" s="472"/>
      <c r="BL99" s="472"/>
      <c r="BM99" s="472"/>
      <c r="BN99" s="472"/>
      <c r="BO99" s="472"/>
      <c r="BP99" s="473"/>
      <c r="BQ99" s="473"/>
      <c r="BR99" s="473"/>
      <c r="BS99" s="473"/>
      <c r="CK99"/>
    </row>
    <row r="100" spans="1:105" ht="24.6" customHeight="1" x14ac:dyDescent="0.25">
      <c r="A100" s="164" t="str">
        <f t="shared" si="13"/>
        <v>C</v>
      </c>
      <c r="B100" s="164">
        <f t="shared" si="13"/>
        <v>1</v>
      </c>
      <c r="C100" s="472"/>
      <c r="D100" s="472"/>
      <c r="E100" s="472"/>
      <c r="F100" s="472"/>
      <c r="G100" s="472"/>
      <c r="H100" s="472"/>
      <c r="I100" s="472"/>
      <c r="J100" s="472"/>
      <c r="K100" s="472"/>
      <c r="L100" s="472"/>
      <c r="M100" s="472"/>
      <c r="N100" s="472"/>
      <c r="O100" s="472"/>
      <c r="P100" s="472"/>
      <c r="Q100" s="472"/>
      <c r="R100" s="472"/>
      <c r="S100" s="472"/>
      <c r="T100" s="472"/>
      <c r="U100" s="472"/>
      <c r="V100" s="472"/>
      <c r="W100" s="472"/>
      <c r="X100" s="472"/>
      <c r="Y100" s="472"/>
      <c r="Z100" s="472"/>
      <c r="AA100" s="472"/>
      <c r="AB100" s="472"/>
      <c r="AC100" s="472"/>
      <c r="AD100" s="472"/>
      <c r="AE100" s="472"/>
      <c r="AF100" s="472"/>
      <c r="AG100" s="472"/>
      <c r="AH100" s="472"/>
      <c r="AI100" s="472"/>
      <c r="AJ100" s="472"/>
      <c r="AK100" s="472"/>
      <c r="AL100" s="472"/>
      <c r="AM100" s="472"/>
      <c r="AN100" s="472"/>
      <c r="AO100" s="472"/>
      <c r="AP100" s="472"/>
      <c r="AQ100" s="472"/>
      <c r="AR100" s="472"/>
      <c r="AS100" s="472"/>
      <c r="AT100" s="472"/>
      <c r="AU100" s="472"/>
      <c r="AV100" s="472"/>
      <c r="AW100" s="472"/>
      <c r="AX100" s="472"/>
      <c r="AY100" s="472"/>
      <c r="AZ100" s="472"/>
      <c r="BA100" s="472"/>
      <c r="BB100" s="472"/>
      <c r="BC100" s="472"/>
      <c r="BD100" s="472"/>
      <c r="BE100" s="472"/>
      <c r="BF100" s="472"/>
      <c r="BG100" s="472"/>
      <c r="BH100" s="472"/>
      <c r="BI100" s="472"/>
      <c r="BJ100" s="472"/>
      <c r="BK100" s="472"/>
      <c r="BL100" s="472"/>
      <c r="BM100" s="472"/>
      <c r="BN100" s="472"/>
      <c r="BO100" s="472"/>
      <c r="BP100" s="473"/>
      <c r="BQ100" s="473"/>
      <c r="BR100" s="473"/>
      <c r="BS100" s="473"/>
      <c r="CK100"/>
    </row>
    <row r="101" spans="1:105" ht="24.6" customHeight="1" x14ac:dyDescent="0.25">
      <c r="A101" s="164" t="str">
        <f t="shared" si="13"/>
        <v>B</v>
      </c>
      <c r="B101" s="164">
        <f t="shared" si="13"/>
        <v>2</v>
      </c>
      <c r="C101" s="472"/>
      <c r="D101" s="472"/>
      <c r="E101" s="472"/>
      <c r="F101" s="472"/>
      <c r="G101" s="472"/>
      <c r="H101" s="472"/>
      <c r="I101" s="472"/>
      <c r="J101" s="472"/>
      <c r="K101" s="472"/>
      <c r="L101" s="472"/>
      <c r="M101" s="472"/>
      <c r="N101" s="472"/>
      <c r="O101" s="472"/>
      <c r="P101" s="472"/>
      <c r="Q101" s="472"/>
      <c r="R101" s="472"/>
      <c r="S101" s="472"/>
      <c r="T101" s="472"/>
      <c r="U101" s="472"/>
      <c r="V101" s="472"/>
      <c r="W101" s="472"/>
      <c r="X101" s="472"/>
      <c r="Y101" s="472"/>
      <c r="Z101" s="472"/>
      <c r="AA101" s="472"/>
      <c r="AB101" s="472"/>
      <c r="AC101" s="472"/>
      <c r="AD101" s="472"/>
      <c r="AE101" s="472"/>
      <c r="AF101" s="472"/>
      <c r="AG101" s="472"/>
      <c r="AH101" s="472"/>
      <c r="AI101" s="472"/>
      <c r="AJ101" s="472"/>
      <c r="AK101" s="472"/>
      <c r="AL101" s="472"/>
      <c r="AM101" s="472"/>
      <c r="AN101" s="472"/>
      <c r="AO101" s="472"/>
      <c r="AP101" s="472"/>
      <c r="AQ101" s="472"/>
      <c r="AR101" s="472"/>
      <c r="AS101" s="472"/>
      <c r="AT101" s="472"/>
      <c r="AU101" s="472"/>
      <c r="AV101" s="472"/>
      <c r="AW101" s="472"/>
      <c r="AX101" s="472"/>
      <c r="AY101" s="472"/>
      <c r="AZ101" s="472"/>
      <c r="BA101" s="472"/>
      <c r="BB101" s="472"/>
      <c r="BC101" s="472"/>
      <c r="BD101" s="472"/>
      <c r="BE101" s="472"/>
      <c r="BF101" s="472"/>
      <c r="BG101" s="472"/>
      <c r="BH101" s="472"/>
      <c r="BI101" s="472"/>
      <c r="BJ101" s="472"/>
      <c r="BK101" s="472"/>
      <c r="BL101" s="472"/>
      <c r="BM101" s="472"/>
      <c r="BN101" s="472"/>
      <c r="BO101" s="472"/>
      <c r="BP101" s="473"/>
      <c r="BQ101" s="473"/>
      <c r="BR101" s="473"/>
      <c r="BS101" s="473"/>
      <c r="CK101"/>
    </row>
    <row r="102" spans="1:105" ht="24.6" customHeight="1" x14ac:dyDescent="0.25">
      <c r="A102" s="164" t="str">
        <f t="shared" si="13"/>
        <v>P</v>
      </c>
      <c r="B102" s="164">
        <f t="shared" si="13"/>
        <v>2</v>
      </c>
      <c r="C102" s="472"/>
      <c r="D102" s="472"/>
      <c r="E102" s="472"/>
      <c r="F102" s="472"/>
      <c r="G102" s="472"/>
      <c r="H102" s="472"/>
      <c r="I102" s="472"/>
      <c r="J102" s="472"/>
      <c r="K102" s="472"/>
      <c r="L102" s="472"/>
      <c r="M102" s="472"/>
      <c r="N102" s="472"/>
      <c r="O102" s="472"/>
      <c r="P102" s="472"/>
      <c r="Q102" s="472"/>
      <c r="R102" s="472"/>
      <c r="S102" s="472"/>
      <c r="T102" s="472"/>
      <c r="U102" s="472"/>
      <c r="V102" s="472"/>
      <c r="W102" s="472"/>
      <c r="X102" s="472"/>
      <c r="Y102" s="472"/>
      <c r="Z102" s="472"/>
      <c r="AA102" s="472"/>
      <c r="AB102" s="472"/>
      <c r="AC102" s="472"/>
      <c r="AD102" s="472"/>
      <c r="AE102" s="472"/>
      <c r="AF102" s="472"/>
      <c r="AG102" s="472"/>
      <c r="AH102" s="472"/>
      <c r="AI102" s="472"/>
      <c r="AJ102" s="472"/>
      <c r="AK102" s="472"/>
      <c r="AL102" s="472"/>
      <c r="AM102" s="472"/>
      <c r="AN102" s="472"/>
      <c r="AO102" s="472"/>
      <c r="AP102" s="472"/>
      <c r="AQ102" s="472"/>
      <c r="AR102" s="472"/>
      <c r="AS102" s="472"/>
      <c r="AT102" s="472"/>
      <c r="AU102" s="472"/>
      <c r="AV102" s="472"/>
      <c r="AW102" s="472"/>
      <c r="AX102" s="472"/>
      <c r="AY102" s="472"/>
      <c r="AZ102" s="472"/>
      <c r="BA102" s="472"/>
      <c r="BB102" s="472"/>
      <c r="BC102" s="472"/>
      <c r="BD102" s="472"/>
      <c r="BE102" s="472"/>
      <c r="BF102" s="472"/>
      <c r="BG102" s="472"/>
      <c r="BH102" s="472"/>
      <c r="BI102" s="472"/>
      <c r="BJ102" s="472"/>
      <c r="BK102" s="472"/>
      <c r="BL102" s="472"/>
      <c r="BM102" s="472"/>
      <c r="BN102" s="472"/>
      <c r="BO102" s="472"/>
      <c r="BP102" s="473"/>
      <c r="BQ102" s="473"/>
      <c r="BR102" s="473"/>
      <c r="BS102" s="473"/>
      <c r="CK102"/>
    </row>
    <row r="103" spans="1:105" ht="24.6" customHeight="1" x14ac:dyDescent="0.25">
      <c r="A103" s="164" t="str">
        <f t="shared" si="13"/>
        <v/>
      </c>
      <c r="B103" s="164" t="str">
        <f t="shared" si="13"/>
        <v/>
      </c>
      <c r="C103" s="472"/>
      <c r="D103" s="472"/>
      <c r="E103" s="472"/>
      <c r="F103" s="472"/>
      <c r="G103" s="472"/>
      <c r="H103" s="472"/>
      <c r="I103" s="472"/>
      <c r="J103" s="472"/>
      <c r="K103" s="472"/>
      <c r="L103" s="472"/>
      <c r="M103" s="472"/>
      <c r="N103" s="472"/>
      <c r="O103" s="472"/>
      <c r="P103" s="472"/>
      <c r="Q103" s="472"/>
      <c r="R103" s="472"/>
      <c r="S103" s="472"/>
      <c r="T103" s="472"/>
      <c r="U103" s="472"/>
      <c r="V103" s="472"/>
      <c r="W103" s="472"/>
      <c r="X103" s="472"/>
      <c r="Y103" s="472"/>
      <c r="Z103" s="472"/>
      <c r="AA103" s="472"/>
      <c r="AB103" s="472"/>
      <c r="AC103" s="472"/>
      <c r="AD103" s="472"/>
      <c r="AE103" s="472"/>
      <c r="AF103" s="472"/>
      <c r="AG103" s="472"/>
      <c r="AH103" s="472"/>
      <c r="AI103" s="472"/>
      <c r="AJ103" s="472"/>
      <c r="AK103" s="472"/>
      <c r="AL103" s="472"/>
      <c r="AM103" s="472"/>
      <c r="AN103" s="472"/>
      <c r="AO103" s="472"/>
      <c r="AP103" s="472"/>
      <c r="AQ103" s="472"/>
      <c r="AR103" s="472"/>
      <c r="AS103" s="472"/>
      <c r="AT103" s="472"/>
      <c r="AU103" s="472"/>
      <c r="AV103" s="472"/>
      <c r="AW103" s="472"/>
      <c r="AX103" s="472"/>
      <c r="AY103" s="472"/>
      <c r="AZ103" s="472"/>
      <c r="BA103" s="472"/>
      <c r="BB103" s="472"/>
      <c r="BC103" s="472"/>
      <c r="BD103" s="472"/>
      <c r="BE103" s="472"/>
      <c r="BF103" s="472"/>
      <c r="BG103" s="472"/>
      <c r="BH103" s="472"/>
      <c r="BI103" s="472"/>
      <c r="BJ103" s="472"/>
      <c r="BK103" s="472"/>
      <c r="BL103" s="472"/>
      <c r="BM103" s="472"/>
      <c r="BN103" s="472"/>
      <c r="BO103" s="472"/>
      <c r="BP103" s="473"/>
      <c r="BQ103" s="473"/>
      <c r="BR103" s="473"/>
      <c r="BS103" s="473"/>
      <c r="CK103"/>
    </row>
    <row r="104" spans="1:105" ht="24.6" customHeight="1" x14ac:dyDescent="0.25">
      <c r="A104" s="164" t="str">
        <f t="shared" si="13"/>
        <v/>
      </c>
      <c r="B104" s="164" t="str">
        <f t="shared" si="13"/>
        <v/>
      </c>
      <c r="C104" s="472"/>
      <c r="D104" s="472"/>
      <c r="E104" s="472"/>
      <c r="F104" s="472"/>
      <c r="G104" s="472"/>
      <c r="H104" s="472"/>
      <c r="I104" s="472"/>
      <c r="J104" s="472"/>
      <c r="K104" s="472"/>
      <c r="L104" s="472"/>
      <c r="M104" s="472"/>
      <c r="N104" s="472"/>
      <c r="O104" s="472"/>
      <c r="P104" s="472"/>
      <c r="Q104" s="472"/>
      <c r="R104" s="472"/>
      <c r="S104" s="472"/>
      <c r="T104" s="472"/>
      <c r="U104" s="472"/>
      <c r="V104" s="472"/>
      <c r="W104" s="472"/>
      <c r="X104" s="472"/>
      <c r="Y104" s="472"/>
      <c r="Z104" s="472"/>
      <c r="AA104" s="472"/>
      <c r="AB104" s="472"/>
      <c r="AC104" s="472"/>
      <c r="AD104" s="472"/>
      <c r="AE104" s="472"/>
      <c r="AF104" s="472"/>
      <c r="AG104" s="472"/>
      <c r="AH104" s="472"/>
      <c r="AI104" s="472"/>
      <c r="AJ104" s="472"/>
      <c r="AK104" s="472"/>
      <c r="AL104" s="472"/>
      <c r="AM104" s="472"/>
      <c r="AN104" s="472"/>
      <c r="AO104" s="472"/>
      <c r="AP104" s="472"/>
      <c r="AQ104" s="472"/>
      <c r="AR104" s="472"/>
      <c r="AS104" s="472"/>
      <c r="AT104" s="472"/>
      <c r="AU104" s="472"/>
      <c r="AV104" s="472"/>
      <c r="AW104" s="472"/>
      <c r="AX104" s="472"/>
      <c r="AY104" s="472"/>
      <c r="AZ104" s="472"/>
      <c r="BA104" s="472"/>
      <c r="BB104" s="472"/>
      <c r="BC104" s="472"/>
      <c r="BD104" s="472"/>
      <c r="BE104" s="472"/>
      <c r="BF104" s="472"/>
      <c r="BG104" s="472"/>
      <c r="BH104" s="472"/>
      <c r="BI104" s="472"/>
      <c r="BJ104" s="472"/>
      <c r="BK104" s="472"/>
      <c r="BL104" s="472"/>
      <c r="BM104" s="472"/>
      <c r="BN104" s="472"/>
      <c r="BO104" s="472"/>
      <c r="BP104" s="473"/>
      <c r="BQ104" s="473"/>
      <c r="BR104" s="473"/>
      <c r="BS104" s="473"/>
      <c r="CK104"/>
    </row>
    <row r="105" spans="1:105" ht="24.6" customHeight="1" x14ac:dyDescent="0.25">
      <c r="A105" s="164" t="str">
        <f t="shared" si="13"/>
        <v/>
      </c>
      <c r="B105" s="164" t="str">
        <f t="shared" si="13"/>
        <v/>
      </c>
      <c r="C105" s="472"/>
      <c r="D105" s="472"/>
      <c r="E105" s="472"/>
      <c r="F105" s="472"/>
      <c r="G105" s="472"/>
      <c r="H105" s="472"/>
      <c r="I105" s="472"/>
      <c r="J105" s="472"/>
      <c r="K105" s="472"/>
      <c r="L105" s="472"/>
      <c r="M105" s="472"/>
      <c r="N105" s="472"/>
      <c r="O105" s="472"/>
      <c r="P105" s="472"/>
      <c r="Q105" s="472"/>
      <c r="R105" s="472"/>
      <c r="S105" s="472"/>
      <c r="T105" s="472"/>
      <c r="U105" s="472"/>
      <c r="V105" s="472"/>
      <c r="W105" s="472"/>
      <c r="X105" s="472"/>
      <c r="Y105" s="472"/>
      <c r="Z105" s="472"/>
      <c r="AA105" s="472"/>
      <c r="AB105" s="472"/>
      <c r="AC105" s="472"/>
      <c r="AD105" s="472"/>
      <c r="AE105" s="472"/>
      <c r="AF105" s="472"/>
      <c r="AG105" s="472"/>
      <c r="AH105" s="472"/>
      <c r="AI105" s="472"/>
      <c r="AJ105" s="472"/>
      <c r="AK105" s="472"/>
      <c r="AL105" s="472"/>
      <c r="AM105" s="472"/>
      <c r="AN105" s="472"/>
      <c r="AO105" s="472"/>
      <c r="AP105" s="472"/>
      <c r="AQ105" s="472"/>
      <c r="AR105" s="472"/>
      <c r="AS105" s="472"/>
      <c r="AT105" s="472"/>
      <c r="AU105" s="472"/>
      <c r="AV105" s="472"/>
      <c r="AW105" s="472"/>
      <c r="AX105" s="472"/>
      <c r="AY105" s="472"/>
      <c r="AZ105" s="472"/>
      <c r="BA105" s="472"/>
      <c r="BB105" s="472"/>
      <c r="BC105" s="472"/>
      <c r="BD105" s="472"/>
      <c r="BE105" s="472"/>
      <c r="BF105" s="472"/>
      <c r="BG105" s="472"/>
      <c r="BH105" s="472"/>
      <c r="BI105" s="472"/>
      <c r="BJ105" s="472"/>
      <c r="BK105" s="472"/>
      <c r="BL105" s="472"/>
      <c r="BM105" s="472"/>
      <c r="BN105" s="472"/>
      <c r="BO105" s="472"/>
      <c r="BP105" s="473"/>
      <c r="BQ105" s="473"/>
      <c r="BR105" s="473"/>
      <c r="BS105" s="473"/>
      <c r="CK105"/>
    </row>
    <row r="106" spans="1:105" ht="24.6" customHeight="1" x14ac:dyDescent="0.25">
      <c r="A106" s="164" t="str">
        <f t="shared" si="13"/>
        <v/>
      </c>
      <c r="B106" s="164" t="str">
        <f t="shared" si="13"/>
        <v/>
      </c>
      <c r="C106" s="472"/>
      <c r="D106" s="472"/>
      <c r="E106" s="472"/>
      <c r="F106" s="472"/>
      <c r="G106" s="472"/>
      <c r="H106" s="472"/>
      <c r="I106" s="472"/>
      <c r="J106" s="472"/>
      <c r="K106" s="472"/>
      <c r="L106" s="472"/>
      <c r="M106" s="472"/>
      <c r="N106" s="472"/>
      <c r="O106" s="472"/>
      <c r="P106" s="472"/>
      <c r="Q106" s="472"/>
      <c r="R106" s="472"/>
      <c r="S106" s="472"/>
      <c r="T106" s="472"/>
      <c r="U106" s="472"/>
      <c r="V106" s="472"/>
      <c r="W106" s="472"/>
      <c r="X106" s="472"/>
      <c r="Y106" s="472"/>
      <c r="Z106" s="472"/>
      <c r="AA106" s="472"/>
      <c r="AB106" s="472"/>
      <c r="AC106" s="472"/>
      <c r="AD106" s="472"/>
      <c r="AE106" s="472"/>
      <c r="AF106" s="472"/>
      <c r="AG106" s="472"/>
      <c r="AH106" s="472"/>
      <c r="AI106" s="472"/>
      <c r="AJ106" s="472"/>
      <c r="AK106" s="472"/>
      <c r="AL106" s="472"/>
      <c r="AM106" s="472"/>
      <c r="AN106" s="472"/>
      <c r="AO106" s="472"/>
      <c r="AP106" s="472"/>
      <c r="AQ106" s="472"/>
      <c r="AR106" s="472"/>
      <c r="AS106" s="472"/>
      <c r="AT106" s="472"/>
      <c r="AU106" s="472"/>
      <c r="AV106" s="472"/>
      <c r="AW106" s="472"/>
      <c r="AX106" s="472"/>
      <c r="AY106" s="472"/>
      <c r="AZ106" s="472"/>
      <c r="BA106" s="472"/>
      <c r="BB106" s="472"/>
      <c r="BC106" s="472"/>
      <c r="BD106" s="472"/>
      <c r="BE106" s="472"/>
      <c r="BF106" s="472"/>
      <c r="BG106" s="472"/>
      <c r="BH106" s="472"/>
      <c r="BI106" s="472"/>
      <c r="BJ106" s="472"/>
      <c r="BK106" s="472"/>
      <c r="BL106" s="472"/>
      <c r="BM106" s="472"/>
      <c r="BN106" s="472"/>
      <c r="BO106" s="472"/>
      <c r="BP106" s="473"/>
      <c r="BQ106" s="473"/>
      <c r="BR106" s="473"/>
      <c r="BS106" s="473"/>
      <c r="CK106"/>
    </row>
    <row r="107" spans="1:105" ht="24.6" customHeight="1" x14ac:dyDescent="0.25">
      <c r="A107" s="164" t="str">
        <f t="shared" si="13"/>
        <v/>
      </c>
      <c r="B107" s="164" t="str">
        <f t="shared" si="13"/>
        <v/>
      </c>
      <c r="C107" s="472"/>
      <c r="D107" s="472"/>
      <c r="E107" s="472"/>
      <c r="F107" s="472"/>
      <c r="G107" s="472"/>
      <c r="H107" s="472"/>
      <c r="I107" s="472"/>
      <c r="J107" s="472"/>
      <c r="K107" s="472"/>
      <c r="L107" s="472"/>
      <c r="M107" s="472"/>
      <c r="N107" s="472"/>
      <c r="O107" s="472"/>
      <c r="P107" s="472"/>
      <c r="Q107" s="472"/>
      <c r="R107" s="472"/>
      <c r="S107" s="472"/>
      <c r="T107" s="472"/>
      <c r="U107" s="472"/>
      <c r="V107" s="472"/>
      <c r="W107" s="472"/>
      <c r="X107" s="472"/>
      <c r="Y107" s="472"/>
      <c r="Z107" s="472"/>
      <c r="AA107" s="472"/>
      <c r="AB107" s="472"/>
      <c r="AC107" s="472"/>
      <c r="AD107" s="472"/>
      <c r="AE107" s="472"/>
      <c r="AF107" s="472"/>
      <c r="AG107" s="472"/>
      <c r="AH107" s="472"/>
      <c r="AI107" s="472"/>
      <c r="AJ107" s="472"/>
      <c r="AK107" s="472"/>
      <c r="AL107" s="472"/>
      <c r="AM107" s="472"/>
      <c r="AN107" s="472"/>
      <c r="AO107" s="472"/>
      <c r="AP107" s="472"/>
      <c r="AQ107" s="472"/>
      <c r="AR107" s="472"/>
      <c r="AS107" s="472"/>
      <c r="AT107" s="472"/>
      <c r="AU107" s="472"/>
      <c r="AV107" s="472"/>
      <c r="AW107" s="472"/>
      <c r="AX107" s="472"/>
      <c r="AY107" s="472"/>
      <c r="AZ107" s="472"/>
      <c r="BA107" s="472"/>
      <c r="BB107" s="472"/>
      <c r="BC107" s="472"/>
      <c r="BD107" s="472"/>
      <c r="BE107" s="472"/>
      <c r="BF107" s="472"/>
      <c r="BG107" s="472"/>
      <c r="BH107" s="472"/>
      <c r="BI107" s="472"/>
      <c r="BJ107" s="472"/>
      <c r="BK107" s="472"/>
      <c r="BL107" s="472"/>
      <c r="BM107" s="472"/>
      <c r="BN107" s="472"/>
      <c r="BO107" s="472"/>
      <c r="BP107" s="473"/>
      <c r="BQ107" s="473"/>
      <c r="BR107" s="473"/>
      <c r="BS107" s="473"/>
      <c r="CK107"/>
    </row>
    <row r="108" spans="1:105" ht="24.6" customHeight="1" x14ac:dyDescent="0.25">
      <c r="A108" s="164" t="str">
        <f t="shared" si="13"/>
        <v/>
      </c>
      <c r="B108" s="164" t="str">
        <f t="shared" si="13"/>
        <v/>
      </c>
      <c r="C108" s="472"/>
      <c r="D108" s="472"/>
      <c r="E108" s="472"/>
      <c r="F108" s="472"/>
      <c r="G108" s="472"/>
      <c r="H108" s="472"/>
      <c r="I108" s="472"/>
      <c r="J108" s="472"/>
      <c r="K108" s="472"/>
      <c r="L108" s="472"/>
      <c r="M108" s="472"/>
      <c r="N108" s="472"/>
      <c r="O108" s="472"/>
      <c r="P108" s="472"/>
      <c r="Q108" s="472"/>
      <c r="R108" s="472"/>
      <c r="S108" s="472"/>
      <c r="T108" s="472"/>
      <c r="U108" s="472"/>
      <c r="V108" s="472"/>
      <c r="W108" s="472"/>
      <c r="X108" s="472"/>
      <c r="Y108" s="472"/>
      <c r="Z108" s="472"/>
      <c r="AA108" s="472"/>
      <c r="AB108" s="472"/>
      <c r="AC108" s="472"/>
      <c r="AD108" s="472"/>
      <c r="AE108" s="472"/>
      <c r="AF108" s="472"/>
      <c r="AG108" s="472"/>
      <c r="AH108" s="472"/>
      <c r="AI108" s="472"/>
      <c r="AJ108" s="472"/>
      <c r="AK108" s="472"/>
      <c r="AL108" s="472"/>
      <c r="AM108" s="472"/>
      <c r="AN108" s="472"/>
      <c r="AO108" s="472"/>
      <c r="AP108" s="472"/>
      <c r="AQ108" s="472"/>
      <c r="AR108" s="472"/>
      <c r="AS108" s="472"/>
      <c r="AT108" s="472"/>
      <c r="AU108" s="472"/>
      <c r="AV108" s="472"/>
      <c r="AW108" s="472"/>
      <c r="AX108" s="472"/>
      <c r="AY108" s="472"/>
      <c r="AZ108" s="472"/>
      <c r="BA108" s="472"/>
      <c r="BB108" s="472"/>
      <c r="BC108" s="472"/>
      <c r="BD108" s="472"/>
      <c r="BE108" s="472"/>
      <c r="BF108" s="472"/>
      <c r="BG108" s="472"/>
      <c r="BH108" s="472"/>
      <c r="BI108" s="472"/>
      <c r="BJ108" s="472"/>
      <c r="BK108" s="472"/>
      <c r="BL108" s="472"/>
      <c r="BM108" s="472"/>
      <c r="BN108" s="472"/>
      <c r="BO108" s="472"/>
      <c r="BP108" s="473"/>
      <c r="BQ108" s="473"/>
      <c r="BR108" s="473"/>
      <c r="BS108" s="473"/>
      <c r="CK108"/>
    </row>
    <row r="109" spans="1:105" ht="24.6" customHeight="1" x14ac:dyDescent="0.25">
      <c r="A109" s="164" t="str">
        <f t="shared" si="13"/>
        <v/>
      </c>
      <c r="B109" s="164" t="str">
        <f t="shared" si="13"/>
        <v/>
      </c>
      <c r="C109" s="472"/>
      <c r="D109" s="472"/>
      <c r="E109" s="472"/>
      <c r="F109" s="472"/>
      <c r="G109" s="472"/>
      <c r="H109" s="472"/>
      <c r="I109" s="472"/>
      <c r="J109" s="472"/>
      <c r="K109" s="472"/>
      <c r="L109" s="472"/>
      <c r="M109" s="472"/>
      <c r="N109" s="472"/>
      <c r="O109" s="472"/>
      <c r="P109" s="472"/>
      <c r="Q109" s="472"/>
      <c r="R109" s="472"/>
      <c r="S109" s="472"/>
      <c r="T109" s="472"/>
      <c r="U109" s="472"/>
      <c r="V109" s="472"/>
      <c r="W109" s="472"/>
      <c r="X109" s="472"/>
      <c r="Y109" s="472"/>
      <c r="Z109" s="472"/>
      <c r="AA109" s="472"/>
      <c r="AB109" s="472"/>
      <c r="AC109" s="472"/>
      <c r="AD109" s="472"/>
      <c r="AE109" s="472"/>
      <c r="AF109" s="472"/>
      <c r="AG109" s="472"/>
      <c r="AH109" s="472"/>
      <c r="AI109" s="472"/>
      <c r="AJ109" s="472"/>
      <c r="AK109" s="472"/>
      <c r="AL109" s="472"/>
      <c r="AM109" s="472"/>
      <c r="AN109" s="472"/>
      <c r="AO109" s="472"/>
      <c r="AP109" s="472"/>
      <c r="AQ109" s="472"/>
      <c r="AR109" s="472"/>
      <c r="AS109" s="472"/>
      <c r="AT109" s="472"/>
      <c r="AU109" s="472"/>
      <c r="AV109" s="472"/>
      <c r="AW109" s="472"/>
      <c r="AX109" s="472"/>
      <c r="AY109" s="472"/>
      <c r="AZ109" s="472"/>
      <c r="BA109" s="472"/>
      <c r="BB109" s="472"/>
      <c r="BC109" s="472"/>
      <c r="BD109" s="472"/>
      <c r="BE109" s="472"/>
      <c r="BF109" s="472"/>
      <c r="BG109" s="472"/>
      <c r="BH109" s="472"/>
      <c r="BI109" s="472"/>
      <c r="BJ109" s="472"/>
      <c r="BK109" s="472"/>
      <c r="BL109" s="472"/>
      <c r="BM109" s="472"/>
      <c r="BN109" s="472"/>
      <c r="BO109" s="472"/>
      <c r="BP109" s="473"/>
      <c r="BQ109" s="473"/>
      <c r="BR109" s="473"/>
      <c r="BS109" s="473"/>
      <c r="CK109"/>
    </row>
    <row r="110" spans="1:105" ht="24.6" customHeight="1" x14ac:dyDescent="0.25">
      <c r="A110" s="164" t="str">
        <f t="shared" si="13"/>
        <v/>
      </c>
      <c r="B110" s="164" t="str">
        <f t="shared" si="13"/>
        <v/>
      </c>
      <c r="C110" s="472"/>
      <c r="D110" s="472"/>
      <c r="E110" s="472"/>
      <c r="F110" s="472"/>
      <c r="G110" s="472"/>
      <c r="H110" s="472"/>
      <c r="I110" s="472"/>
      <c r="J110" s="472"/>
      <c r="K110" s="472"/>
      <c r="L110" s="472"/>
      <c r="M110" s="472"/>
      <c r="N110" s="472"/>
      <c r="O110" s="472"/>
      <c r="P110" s="472"/>
      <c r="Q110" s="472"/>
      <c r="R110" s="472"/>
      <c r="S110" s="472"/>
      <c r="T110" s="472"/>
      <c r="U110" s="472"/>
      <c r="V110" s="472"/>
      <c r="W110" s="472"/>
      <c r="X110" s="472"/>
      <c r="Y110" s="472"/>
      <c r="Z110" s="472"/>
      <c r="AA110" s="472"/>
      <c r="AB110" s="472"/>
      <c r="AC110" s="472"/>
      <c r="AD110" s="472"/>
      <c r="AE110" s="472"/>
      <c r="AF110" s="472"/>
      <c r="AG110" s="472"/>
      <c r="AH110" s="472"/>
      <c r="AI110" s="472"/>
      <c r="AJ110" s="472"/>
      <c r="AK110" s="472"/>
      <c r="AL110" s="472"/>
      <c r="AM110" s="472"/>
      <c r="AN110" s="472"/>
      <c r="AO110" s="472"/>
      <c r="AP110" s="472"/>
      <c r="AQ110" s="472"/>
      <c r="AR110" s="472"/>
      <c r="AS110" s="472"/>
      <c r="AT110" s="472"/>
      <c r="AU110" s="472"/>
      <c r="AV110" s="472"/>
      <c r="AW110" s="472"/>
      <c r="AX110" s="472"/>
      <c r="AY110" s="472"/>
      <c r="AZ110" s="472"/>
      <c r="BA110" s="472"/>
      <c r="BB110" s="472"/>
      <c r="BC110" s="472"/>
      <c r="BD110" s="472"/>
      <c r="BE110" s="472"/>
      <c r="BF110" s="472"/>
      <c r="BG110" s="472"/>
      <c r="BH110" s="472"/>
      <c r="BI110" s="472"/>
      <c r="BJ110" s="472"/>
      <c r="BK110" s="472"/>
      <c r="BL110" s="472"/>
      <c r="BM110" s="472"/>
      <c r="BN110" s="472"/>
      <c r="BO110" s="472"/>
      <c r="BP110" s="473"/>
      <c r="BQ110" s="473"/>
      <c r="BR110" s="473"/>
      <c r="BS110" s="473"/>
      <c r="CK110"/>
    </row>
    <row r="111" spans="1:105" ht="24.6" customHeight="1" x14ac:dyDescent="0.25">
      <c r="A111" s="164" t="str">
        <f t="shared" si="13"/>
        <v/>
      </c>
      <c r="B111" s="164" t="str">
        <f t="shared" si="13"/>
        <v/>
      </c>
      <c r="C111" s="472"/>
      <c r="D111" s="472"/>
      <c r="E111" s="472"/>
      <c r="F111" s="472"/>
      <c r="G111" s="472"/>
      <c r="H111" s="472"/>
      <c r="I111" s="472"/>
      <c r="J111" s="472"/>
      <c r="K111" s="472"/>
      <c r="L111" s="472"/>
      <c r="M111" s="472"/>
      <c r="N111" s="472"/>
      <c r="O111" s="472"/>
      <c r="P111" s="472"/>
      <c r="Q111" s="472"/>
      <c r="R111" s="472"/>
      <c r="S111" s="472"/>
      <c r="T111" s="472"/>
      <c r="U111" s="472"/>
      <c r="V111" s="472"/>
      <c r="W111" s="472"/>
      <c r="X111" s="472"/>
      <c r="Y111" s="472"/>
      <c r="Z111" s="472"/>
      <c r="AA111" s="472"/>
      <c r="AB111" s="472"/>
      <c r="AC111" s="472"/>
      <c r="AD111" s="472"/>
      <c r="AE111" s="472"/>
      <c r="AF111" s="472"/>
      <c r="AG111" s="472"/>
      <c r="AH111" s="472"/>
      <c r="AI111" s="472"/>
      <c r="AJ111" s="472"/>
      <c r="AK111" s="472"/>
      <c r="AL111" s="472"/>
      <c r="AM111" s="472"/>
      <c r="AN111" s="472"/>
      <c r="AO111" s="472"/>
      <c r="AP111" s="472"/>
      <c r="AQ111" s="472"/>
      <c r="AR111" s="472"/>
      <c r="AS111" s="472"/>
      <c r="AT111" s="472"/>
      <c r="AU111" s="472"/>
      <c r="AV111" s="472"/>
      <c r="AW111" s="472"/>
      <c r="AX111" s="472"/>
      <c r="AY111" s="472"/>
      <c r="AZ111" s="472"/>
      <c r="BA111" s="472"/>
      <c r="BB111" s="472"/>
      <c r="BC111" s="472"/>
      <c r="BD111" s="472"/>
      <c r="BE111" s="472"/>
      <c r="BF111" s="472"/>
      <c r="BG111" s="472"/>
      <c r="BH111" s="472"/>
      <c r="BI111" s="472"/>
      <c r="BJ111" s="472"/>
      <c r="BK111" s="472"/>
      <c r="BL111" s="472"/>
      <c r="BM111" s="472"/>
      <c r="BN111" s="472"/>
      <c r="BO111" s="472"/>
      <c r="BP111" s="473"/>
      <c r="BQ111" s="473"/>
      <c r="BR111" s="473"/>
      <c r="BS111" s="473"/>
      <c r="CK111"/>
    </row>
    <row r="112" spans="1:105" ht="24.6" customHeight="1" x14ac:dyDescent="0.25">
      <c r="A112" s="164" t="str">
        <f t="shared" si="13"/>
        <v/>
      </c>
      <c r="B112" s="164" t="str">
        <f t="shared" si="13"/>
        <v/>
      </c>
      <c r="C112" s="472"/>
      <c r="D112" s="472"/>
      <c r="E112" s="472"/>
      <c r="F112" s="472"/>
      <c r="G112" s="472"/>
      <c r="H112" s="472"/>
      <c r="I112" s="472"/>
      <c r="J112" s="472"/>
      <c r="K112" s="472"/>
      <c r="L112" s="472"/>
      <c r="M112" s="472"/>
      <c r="N112" s="472"/>
      <c r="O112" s="472"/>
      <c r="P112" s="472"/>
      <c r="Q112" s="472"/>
      <c r="R112" s="472"/>
      <c r="S112" s="472"/>
      <c r="T112" s="472"/>
      <c r="U112" s="472"/>
      <c r="V112" s="472"/>
      <c r="W112" s="472"/>
      <c r="X112" s="472"/>
      <c r="Y112" s="472"/>
      <c r="Z112" s="472"/>
      <c r="AA112" s="472"/>
      <c r="AB112" s="472"/>
      <c r="AC112" s="472"/>
      <c r="AD112" s="472"/>
      <c r="AE112" s="472"/>
      <c r="AF112" s="472"/>
      <c r="AG112" s="472"/>
      <c r="AH112" s="472"/>
      <c r="AI112" s="472"/>
      <c r="AJ112" s="472"/>
      <c r="AK112" s="472"/>
      <c r="AL112" s="472"/>
      <c r="AM112" s="472"/>
      <c r="AN112" s="472"/>
      <c r="AO112" s="472"/>
      <c r="AP112" s="472"/>
      <c r="AQ112" s="472"/>
      <c r="AR112" s="472"/>
      <c r="AS112" s="472"/>
      <c r="AT112" s="472"/>
      <c r="AU112" s="472"/>
      <c r="AV112" s="472"/>
      <c r="AW112" s="472"/>
      <c r="AX112" s="472"/>
      <c r="AY112" s="472"/>
      <c r="AZ112" s="472"/>
      <c r="BA112" s="472"/>
      <c r="BB112" s="472"/>
      <c r="BC112" s="472"/>
      <c r="BD112" s="472"/>
      <c r="BE112" s="472"/>
      <c r="BF112" s="472"/>
      <c r="BG112" s="472"/>
      <c r="BH112" s="472"/>
      <c r="BI112" s="472"/>
      <c r="BJ112" s="472"/>
      <c r="BK112" s="472"/>
      <c r="BL112" s="472"/>
      <c r="BM112" s="472"/>
      <c r="BN112" s="472"/>
      <c r="BO112" s="472"/>
      <c r="BP112" s="473"/>
      <c r="BQ112" s="473"/>
      <c r="BR112" s="473"/>
      <c r="BS112" s="473"/>
      <c r="CK112"/>
    </row>
    <row r="113" spans="1:91" ht="24.6" customHeight="1" x14ac:dyDescent="0.25">
      <c r="A113" s="164" t="str">
        <f t="shared" si="13"/>
        <v/>
      </c>
      <c r="B113" s="164" t="str">
        <f t="shared" si="13"/>
        <v/>
      </c>
      <c r="C113" s="472"/>
      <c r="D113" s="472"/>
      <c r="E113" s="472"/>
      <c r="F113" s="472"/>
      <c r="G113" s="472"/>
      <c r="H113" s="472"/>
      <c r="I113" s="472"/>
      <c r="J113" s="472"/>
      <c r="K113" s="472"/>
      <c r="L113" s="472"/>
      <c r="M113" s="472"/>
      <c r="N113" s="472"/>
      <c r="O113" s="472"/>
      <c r="P113" s="472"/>
      <c r="Q113" s="472"/>
      <c r="R113" s="472"/>
      <c r="S113" s="472"/>
      <c r="T113" s="472"/>
      <c r="U113" s="472"/>
      <c r="V113" s="472"/>
      <c r="W113" s="472"/>
      <c r="X113" s="472"/>
      <c r="Y113" s="472"/>
      <c r="Z113" s="472"/>
      <c r="AA113" s="472"/>
      <c r="AB113" s="472"/>
      <c r="AC113" s="472"/>
      <c r="AD113" s="472"/>
      <c r="AE113" s="472"/>
      <c r="AF113" s="472"/>
      <c r="AG113" s="472"/>
      <c r="AH113" s="472"/>
      <c r="AI113" s="472"/>
      <c r="AJ113" s="472"/>
      <c r="AK113" s="472"/>
      <c r="AL113" s="472"/>
      <c r="AM113" s="472"/>
      <c r="AN113" s="472"/>
      <c r="AO113" s="472"/>
      <c r="AP113" s="472"/>
      <c r="AQ113" s="472"/>
      <c r="AR113" s="472"/>
      <c r="AS113" s="472"/>
      <c r="AT113" s="472"/>
      <c r="AU113" s="472"/>
      <c r="AV113" s="472"/>
      <c r="AW113" s="472"/>
      <c r="AX113" s="472"/>
      <c r="AY113" s="472"/>
      <c r="AZ113" s="472"/>
      <c r="BA113" s="472"/>
      <c r="BB113" s="472"/>
      <c r="BC113" s="472"/>
      <c r="BD113" s="472"/>
      <c r="BE113" s="472"/>
      <c r="BF113" s="472"/>
      <c r="BG113" s="472"/>
      <c r="BH113" s="472"/>
      <c r="BI113" s="472"/>
      <c r="BJ113" s="472"/>
      <c r="BK113" s="472"/>
      <c r="BL113" s="472"/>
      <c r="BM113" s="472"/>
      <c r="BN113" s="472"/>
      <c r="BO113" s="472"/>
      <c r="BP113" s="473"/>
      <c r="BQ113" s="473"/>
      <c r="BR113" s="473"/>
      <c r="BS113" s="473"/>
      <c r="CK113"/>
    </row>
    <row r="114" spans="1:91" ht="24.6" customHeight="1" x14ac:dyDescent="0.25">
      <c r="A114" s="164" t="str">
        <f t="shared" ref="A114:B128" si="14">IF(BI29="","",BI29)</f>
        <v/>
      </c>
      <c r="B114" s="164" t="str">
        <f t="shared" si="14"/>
        <v/>
      </c>
      <c r="C114" s="472"/>
      <c r="D114" s="472"/>
      <c r="E114" s="472"/>
      <c r="F114" s="472"/>
      <c r="G114" s="472"/>
      <c r="H114" s="472"/>
      <c r="I114" s="472"/>
      <c r="J114" s="472"/>
      <c r="K114" s="472"/>
      <c r="L114" s="472"/>
      <c r="M114" s="472"/>
      <c r="N114" s="472"/>
      <c r="O114" s="472"/>
      <c r="P114" s="472"/>
      <c r="Q114" s="472"/>
      <c r="R114" s="472"/>
      <c r="S114" s="472"/>
      <c r="T114" s="472"/>
      <c r="U114" s="472"/>
      <c r="V114" s="472"/>
      <c r="W114" s="472"/>
      <c r="X114" s="472"/>
      <c r="Y114" s="472"/>
      <c r="Z114" s="472"/>
      <c r="AA114" s="472"/>
      <c r="AB114" s="472"/>
      <c r="AC114" s="472"/>
      <c r="AD114" s="472"/>
      <c r="AE114" s="472"/>
      <c r="AF114" s="472"/>
      <c r="AG114" s="472"/>
      <c r="AH114" s="472"/>
      <c r="AI114" s="472"/>
      <c r="AJ114" s="472"/>
      <c r="AK114" s="472"/>
      <c r="AL114" s="472"/>
      <c r="AM114" s="472"/>
      <c r="AN114" s="472"/>
      <c r="AO114" s="472"/>
      <c r="AP114" s="472"/>
      <c r="AQ114" s="472"/>
      <c r="AR114" s="472"/>
      <c r="AS114" s="472"/>
      <c r="AT114" s="472"/>
      <c r="AU114" s="472"/>
      <c r="AV114" s="472"/>
      <c r="AW114" s="472"/>
      <c r="AX114" s="472"/>
      <c r="AY114" s="472"/>
      <c r="AZ114" s="472"/>
      <c r="BA114" s="472"/>
      <c r="BB114" s="472"/>
      <c r="BC114" s="472"/>
      <c r="BD114" s="472"/>
      <c r="BE114" s="472"/>
      <c r="BF114" s="472"/>
      <c r="BG114" s="472"/>
      <c r="BH114" s="472"/>
      <c r="BI114" s="472"/>
      <c r="BJ114" s="472"/>
      <c r="BK114" s="472"/>
      <c r="BL114" s="472"/>
      <c r="BM114" s="472"/>
      <c r="BN114" s="472"/>
      <c r="BO114" s="472"/>
      <c r="BP114" s="473"/>
      <c r="BQ114" s="473"/>
      <c r="BR114" s="473"/>
      <c r="BS114" s="473"/>
      <c r="CK114"/>
    </row>
    <row r="115" spans="1:91" ht="24.6" customHeight="1" x14ac:dyDescent="0.25">
      <c r="A115" s="164" t="str">
        <f t="shared" si="14"/>
        <v/>
      </c>
      <c r="B115" s="164" t="str">
        <f t="shared" si="14"/>
        <v/>
      </c>
      <c r="C115" s="472"/>
      <c r="D115" s="472"/>
      <c r="E115" s="472"/>
      <c r="F115" s="472"/>
      <c r="G115" s="472"/>
      <c r="H115" s="472"/>
      <c r="I115" s="472"/>
      <c r="J115" s="472"/>
      <c r="K115" s="472"/>
      <c r="L115" s="472"/>
      <c r="M115" s="472"/>
      <c r="N115" s="472"/>
      <c r="O115" s="472"/>
      <c r="P115" s="472"/>
      <c r="Q115" s="472"/>
      <c r="R115" s="472"/>
      <c r="S115" s="472"/>
      <c r="T115" s="472"/>
      <c r="U115" s="472"/>
      <c r="V115" s="472"/>
      <c r="W115" s="472"/>
      <c r="X115" s="472"/>
      <c r="Y115" s="472"/>
      <c r="Z115" s="472"/>
      <c r="AA115" s="472"/>
      <c r="AB115" s="472"/>
      <c r="AC115" s="472"/>
      <c r="AD115" s="472"/>
      <c r="AE115" s="472"/>
      <c r="AF115" s="472"/>
      <c r="AG115" s="472"/>
      <c r="AH115" s="472"/>
      <c r="AI115" s="472"/>
      <c r="AJ115" s="472"/>
      <c r="AK115" s="472"/>
      <c r="AL115" s="472"/>
      <c r="AM115" s="472"/>
      <c r="AN115" s="472"/>
      <c r="AO115" s="472"/>
      <c r="AP115" s="472"/>
      <c r="AQ115" s="472"/>
      <c r="AR115" s="472"/>
      <c r="AS115" s="472"/>
      <c r="AT115" s="472"/>
      <c r="AU115" s="472"/>
      <c r="AV115" s="472"/>
      <c r="AW115" s="472"/>
      <c r="AX115" s="472"/>
      <c r="AY115" s="472"/>
      <c r="AZ115" s="472"/>
      <c r="BA115" s="472"/>
      <c r="BB115" s="472"/>
      <c r="BC115" s="472"/>
      <c r="BD115" s="472"/>
      <c r="BE115" s="472"/>
      <c r="BF115" s="472"/>
      <c r="BG115" s="472"/>
      <c r="BH115" s="472"/>
      <c r="BI115" s="472"/>
      <c r="BJ115" s="472"/>
      <c r="BK115" s="472"/>
      <c r="BL115" s="472"/>
      <c r="BM115" s="472"/>
      <c r="BN115" s="472"/>
      <c r="BO115" s="472"/>
      <c r="BP115" s="473"/>
      <c r="BQ115" s="473"/>
      <c r="BR115" s="473"/>
      <c r="BS115" s="473"/>
      <c r="CK115"/>
    </row>
    <row r="116" spans="1:91" ht="24.6" customHeight="1" x14ac:dyDescent="0.25">
      <c r="A116" s="164" t="str">
        <f t="shared" si="14"/>
        <v/>
      </c>
      <c r="B116" s="164" t="str">
        <f t="shared" si="14"/>
        <v/>
      </c>
      <c r="C116" s="472"/>
      <c r="D116" s="472"/>
      <c r="E116" s="472"/>
      <c r="F116" s="472"/>
      <c r="G116" s="472"/>
      <c r="H116" s="472"/>
      <c r="I116" s="472"/>
      <c r="J116" s="472"/>
      <c r="K116" s="472"/>
      <c r="L116" s="472"/>
      <c r="M116" s="472"/>
      <c r="N116" s="472"/>
      <c r="O116" s="472"/>
      <c r="P116" s="472"/>
      <c r="Q116" s="472"/>
      <c r="R116" s="472"/>
      <c r="S116" s="472"/>
      <c r="T116" s="472"/>
      <c r="U116" s="472"/>
      <c r="V116" s="472"/>
      <c r="W116" s="472"/>
      <c r="X116" s="472"/>
      <c r="Y116" s="472"/>
      <c r="Z116" s="472"/>
      <c r="AA116" s="472"/>
      <c r="AB116" s="472"/>
      <c r="AC116" s="472"/>
      <c r="AD116" s="472"/>
      <c r="AE116" s="472"/>
      <c r="AF116" s="472"/>
      <c r="AG116" s="472"/>
      <c r="AH116" s="472"/>
      <c r="AI116" s="472"/>
      <c r="AJ116" s="472"/>
      <c r="AK116" s="472"/>
      <c r="AL116" s="472"/>
      <c r="AM116" s="472"/>
      <c r="AN116" s="472"/>
      <c r="AO116" s="472"/>
      <c r="AP116" s="472"/>
      <c r="AQ116" s="472"/>
      <c r="AR116" s="472"/>
      <c r="AS116" s="472"/>
      <c r="AT116" s="472"/>
      <c r="AU116" s="472"/>
      <c r="AV116" s="472"/>
      <c r="AW116" s="472"/>
      <c r="AX116" s="472"/>
      <c r="AY116" s="472"/>
      <c r="AZ116" s="472"/>
      <c r="BA116" s="472"/>
      <c r="BB116" s="472"/>
      <c r="BC116" s="472"/>
      <c r="BD116" s="472"/>
      <c r="BE116" s="472"/>
      <c r="BF116" s="472"/>
      <c r="BG116" s="472"/>
      <c r="BH116" s="472"/>
      <c r="BI116" s="472"/>
      <c r="BJ116" s="472"/>
      <c r="BK116" s="472"/>
      <c r="BL116" s="472"/>
      <c r="BM116" s="472"/>
      <c r="BN116" s="472"/>
      <c r="BO116" s="472"/>
      <c r="BP116" s="473"/>
      <c r="BQ116" s="473"/>
      <c r="BR116" s="473"/>
      <c r="BS116" s="473"/>
      <c r="CK116"/>
    </row>
    <row r="117" spans="1:91" ht="24.6" customHeight="1" x14ac:dyDescent="0.25">
      <c r="A117" s="164" t="str">
        <f t="shared" si="14"/>
        <v/>
      </c>
      <c r="B117" s="164" t="str">
        <f t="shared" si="14"/>
        <v/>
      </c>
      <c r="C117" s="472"/>
      <c r="D117" s="472"/>
      <c r="E117" s="472"/>
      <c r="F117" s="472"/>
      <c r="G117" s="472"/>
      <c r="H117" s="472"/>
      <c r="I117" s="472"/>
      <c r="J117" s="472"/>
      <c r="K117" s="472"/>
      <c r="L117" s="472"/>
      <c r="M117" s="472"/>
      <c r="N117" s="472"/>
      <c r="O117" s="472"/>
      <c r="P117" s="472"/>
      <c r="Q117" s="472"/>
      <c r="R117" s="472"/>
      <c r="S117" s="472"/>
      <c r="T117" s="472"/>
      <c r="U117" s="472"/>
      <c r="V117" s="472"/>
      <c r="W117" s="472"/>
      <c r="X117" s="472"/>
      <c r="Y117" s="472"/>
      <c r="Z117" s="472"/>
      <c r="AA117" s="472"/>
      <c r="AB117" s="472"/>
      <c r="AC117" s="472"/>
      <c r="AD117" s="472"/>
      <c r="AE117" s="472"/>
      <c r="AF117" s="472"/>
      <c r="AG117" s="472"/>
      <c r="AH117" s="472"/>
      <c r="AI117" s="472"/>
      <c r="AJ117" s="472"/>
      <c r="AK117" s="472"/>
      <c r="AL117" s="472"/>
      <c r="AM117" s="472"/>
      <c r="AN117" s="472"/>
      <c r="AO117" s="472"/>
      <c r="AP117" s="472"/>
      <c r="AQ117" s="472"/>
      <c r="AR117" s="472"/>
      <c r="AS117" s="472"/>
      <c r="AT117" s="472"/>
      <c r="AU117" s="472"/>
      <c r="AV117" s="472"/>
      <c r="AW117" s="472"/>
      <c r="AX117" s="472"/>
      <c r="AY117" s="472"/>
      <c r="AZ117" s="472"/>
      <c r="BA117" s="472"/>
      <c r="BB117" s="472"/>
      <c r="BC117" s="472"/>
      <c r="BD117" s="472"/>
      <c r="BE117" s="472"/>
      <c r="BF117" s="472"/>
      <c r="BG117" s="472"/>
      <c r="BH117" s="472"/>
      <c r="BI117" s="472"/>
      <c r="BJ117" s="472"/>
      <c r="BK117" s="472"/>
      <c r="BL117" s="472"/>
      <c r="BM117" s="472"/>
      <c r="BN117" s="472"/>
      <c r="BO117" s="472"/>
      <c r="BP117" s="473"/>
      <c r="BQ117" s="473"/>
      <c r="BR117" s="473"/>
      <c r="BS117" s="473"/>
      <c r="CK117"/>
    </row>
    <row r="118" spans="1:91" ht="24.6" customHeight="1" x14ac:dyDescent="0.25">
      <c r="A118" s="164" t="str">
        <f t="shared" si="14"/>
        <v/>
      </c>
      <c r="B118" s="164" t="str">
        <f t="shared" si="14"/>
        <v/>
      </c>
      <c r="C118" s="472"/>
      <c r="D118" s="472"/>
      <c r="E118" s="472"/>
      <c r="F118" s="472"/>
      <c r="G118" s="472"/>
      <c r="H118" s="472"/>
      <c r="I118" s="472"/>
      <c r="J118" s="472"/>
      <c r="K118" s="472"/>
      <c r="L118" s="472"/>
      <c r="M118" s="472"/>
      <c r="N118" s="472"/>
      <c r="O118" s="472"/>
      <c r="P118" s="472"/>
      <c r="Q118" s="472"/>
      <c r="R118" s="472"/>
      <c r="S118" s="472"/>
      <c r="T118" s="472"/>
      <c r="U118" s="472"/>
      <c r="V118" s="472"/>
      <c r="W118" s="472"/>
      <c r="X118" s="472"/>
      <c r="Y118" s="472"/>
      <c r="Z118" s="472"/>
      <c r="AA118" s="472"/>
      <c r="AB118" s="472"/>
      <c r="AC118" s="472"/>
      <c r="AD118" s="472"/>
      <c r="AE118" s="472"/>
      <c r="AF118" s="472"/>
      <c r="AG118" s="472"/>
      <c r="AH118" s="472"/>
      <c r="AI118" s="472"/>
      <c r="AJ118" s="472"/>
      <c r="AK118" s="472"/>
      <c r="AL118" s="472"/>
      <c r="AM118" s="472"/>
      <c r="AN118" s="472"/>
      <c r="AO118" s="472"/>
      <c r="AP118" s="472"/>
      <c r="AQ118" s="472"/>
      <c r="AR118" s="472"/>
      <c r="AS118" s="472"/>
      <c r="AT118" s="472"/>
      <c r="AU118" s="472"/>
      <c r="AV118" s="472"/>
      <c r="AW118" s="472"/>
      <c r="AX118" s="472"/>
      <c r="AY118" s="472"/>
      <c r="AZ118" s="472"/>
      <c r="BA118" s="472"/>
      <c r="BB118" s="472"/>
      <c r="BC118" s="472"/>
      <c r="BD118" s="472"/>
      <c r="BE118" s="472"/>
      <c r="BF118" s="472"/>
      <c r="BG118" s="472"/>
      <c r="BH118" s="472"/>
      <c r="BI118" s="472"/>
      <c r="BJ118" s="472"/>
      <c r="BK118" s="472"/>
      <c r="BL118" s="472"/>
      <c r="BM118" s="472"/>
      <c r="BN118" s="472"/>
      <c r="BO118" s="472"/>
      <c r="BP118" s="473"/>
      <c r="BQ118" s="473"/>
      <c r="BR118" s="473"/>
      <c r="BS118" s="473"/>
      <c r="CK118"/>
    </row>
    <row r="119" spans="1:91" ht="24.6" customHeight="1" x14ac:dyDescent="0.25">
      <c r="A119" s="164" t="str">
        <f t="shared" si="14"/>
        <v/>
      </c>
      <c r="B119" s="164" t="str">
        <f t="shared" si="14"/>
        <v/>
      </c>
      <c r="C119" s="472"/>
      <c r="D119" s="472"/>
      <c r="E119" s="472"/>
      <c r="F119" s="472"/>
      <c r="G119" s="472"/>
      <c r="H119" s="472"/>
      <c r="I119" s="472"/>
      <c r="J119" s="472"/>
      <c r="K119" s="472"/>
      <c r="L119" s="472"/>
      <c r="M119" s="472"/>
      <c r="N119" s="472"/>
      <c r="O119" s="472"/>
      <c r="P119" s="472"/>
      <c r="Q119" s="472"/>
      <c r="R119" s="472"/>
      <c r="S119" s="472"/>
      <c r="T119" s="472"/>
      <c r="U119" s="472"/>
      <c r="V119" s="472"/>
      <c r="W119" s="472"/>
      <c r="X119" s="472"/>
      <c r="Y119" s="472"/>
      <c r="Z119" s="472"/>
      <c r="AA119" s="472"/>
      <c r="AB119" s="472"/>
      <c r="AC119" s="472"/>
      <c r="AD119" s="472"/>
      <c r="AE119" s="472"/>
      <c r="AF119" s="472"/>
      <c r="AG119" s="472"/>
      <c r="AH119" s="472"/>
      <c r="AI119" s="472"/>
      <c r="AJ119" s="472"/>
      <c r="AK119" s="472"/>
      <c r="AL119" s="472"/>
      <c r="AM119" s="472"/>
      <c r="AN119" s="472"/>
      <c r="AO119" s="472"/>
      <c r="AP119" s="472"/>
      <c r="AQ119" s="472"/>
      <c r="AR119" s="472"/>
      <c r="AS119" s="472"/>
      <c r="AT119" s="472"/>
      <c r="AU119" s="472"/>
      <c r="AV119" s="472"/>
      <c r="AW119" s="472"/>
      <c r="AX119" s="472"/>
      <c r="AY119" s="472"/>
      <c r="AZ119" s="472"/>
      <c r="BA119" s="472"/>
      <c r="BB119" s="472"/>
      <c r="BC119" s="472"/>
      <c r="BD119" s="472"/>
      <c r="BE119" s="472"/>
      <c r="BF119" s="472"/>
      <c r="BG119" s="472"/>
      <c r="BH119" s="472"/>
      <c r="BI119" s="472"/>
      <c r="BJ119" s="472"/>
      <c r="BK119" s="472"/>
      <c r="BL119" s="472"/>
      <c r="BM119" s="472"/>
      <c r="BN119" s="472"/>
      <c r="BO119" s="472"/>
      <c r="BP119" s="473"/>
      <c r="BQ119" s="473"/>
      <c r="BR119" s="473"/>
      <c r="BS119" s="473"/>
      <c r="CK119"/>
    </row>
    <row r="120" spans="1:91" ht="24.6" customHeight="1" x14ac:dyDescent="0.25">
      <c r="A120" s="164" t="str">
        <f t="shared" si="14"/>
        <v/>
      </c>
      <c r="B120" s="164" t="str">
        <f t="shared" si="14"/>
        <v/>
      </c>
      <c r="C120" s="472"/>
      <c r="D120" s="472"/>
      <c r="E120" s="472"/>
      <c r="F120" s="472"/>
      <c r="G120" s="472"/>
      <c r="H120" s="472"/>
      <c r="I120" s="472"/>
      <c r="J120" s="472"/>
      <c r="K120" s="472"/>
      <c r="L120" s="472"/>
      <c r="M120" s="472"/>
      <c r="N120" s="472"/>
      <c r="O120" s="472"/>
      <c r="P120" s="472"/>
      <c r="Q120" s="472"/>
      <c r="R120" s="472"/>
      <c r="S120" s="472"/>
      <c r="T120" s="472"/>
      <c r="U120" s="472"/>
      <c r="V120" s="472"/>
      <c r="W120" s="472"/>
      <c r="X120" s="472"/>
      <c r="Y120" s="472"/>
      <c r="Z120" s="472"/>
      <c r="AA120" s="472"/>
      <c r="AB120" s="472"/>
      <c r="AC120" s="472"/>
      <c r="AD120" s="472"/>
      <c r="AE120" s="472"/>
      <c r="AF120" s="472"/>
      <c r="AG120" s="472"/>
      <c r="AH120" s="472"/>
      <c r="AI120" s="472"/>
      <c r="AJ120" s="472"/>
      <c r="AK120" s="472"/>
      <c r="AL120" s="472"/>
      <c r="AM120" s="472"/>
      <c r="AN120" s="472"/>
      <c r="AO120" s="472"/>
      <c r="AP120" s="472"/>
      <c r="AQ120" s="472"/>
      <c r="AR120" s="472"/>
      <c r="AS120" s="472"/>
      <c r="AT120" s="472"/>
      <c r="AU120" s="472"/>
      <c r="AV120" s="472"/>
      <c r="AW120" s="472"/>
      <c r="AX120" s="472"/>
      <c r="AY120" s="472"/>
      <c r="AZ120" s="472"/>
      <c r="BA120" s="472"/>
      <c r="BB120" s="472"/>
      <c r="BC120" s="472"/>
      <c r="BD120" s="472"/>
      <c r="BE120" s="472"/>
      <c r="BF120" s="472"/>
      <c r="BG120" s="472"/>
      <c r="BH120" s="472"/>
      <c r="BI120" s="472"/>
      <c r="BJ120" s="472"/>
      <c r="BK120" s="472"/>
      <c r="BL120" s="472"/>
      <c r="BM120" s="472"/>
      <c r="BN120" s="472"/>
      <c r="BO120" s="472"/>
      <c r="BP120" s="473"/>
      <c r="BQ120" s="473"/>
      <c r="BR120" s="473"/>
      <c r="BS120" s="473"/>
      <c r="CK120"/>
    </row>
    <row r="121" spans="1:91" ht="24.6" customHeight="1" x14ac:dyDescent="0.25">
      <c r="A121" s="164" t="str">
        <f t="shared" si="14"/>
        <v/>
      </c>
      <c r="B121" s="164" t="str">
        <f t="shared" si="14"/>
        <v/>
      </c>
      <c r="C121" s="472"/>
      <c r="D121" s="472"/>
      <c r="E121" s="472"/>
      <c r="F121" s="472"/>
      <c r="G121" s="472"/>
      <c r="H121" s="472"/>
      <c r="I121" s="472"/>
      <c r="J121" s="472"/>
      <c r="K121" s="472"/>
      <c r="L121" s="472"/>
      <c r="M121" s="472"/>
      <c r="N121" s="472"/>
      <c r="O121" s="472"/>
      <c r="P121" s="472"/>
      <c r="Q121" s="472"/>
      <c r="R121" s="472"/>
      <c r="S121" s="472"/>
      <c r="T121" s="472"/>
      <c r="U121" s="472"/>
      <c r="V121" s="472"/>
      <c r="W121" s="472"/>
      <c r="X121" s="472"/>
      <c r="Y121" s="472"/>
      <c r="Z121" s="472"/>
      <c r="AA121" s="472"/>
      <c r="AB121" s="472"/>
      <c r="AC121" s="472"/>
      <c r="AD121" s="472"/>
      <c r="AE121" s="472"/>
      <c r="AF121" s="472"/>
      <c r="AG121" s="472"/>
      <c r="AH121" s="472"/>
      <c r="AI121" s="472"/>
      <c r="AJ121" s="472"/>
      <c r="AK121" s="472"/>
      <c r="AL121" s="472"/>
      <c r="AM121" s="472"/>
      <c r="AN121" s="472"/>
      <c r="AO121" s="472"/>
      <c r="AP121" s="472"/>
      <c r="AQ121" s="472"/>
      <c r="AR121" s="472"/>
      <c r="AS121" s="472"/>
      <c r="AT121" s="472"/>
      <c r="AU121" s="472"/>
      <c r="AV121" s="472"/>
      <c r="AW121" s="472"/>
      <c r="AX121" s="472"/>
      <c r="AY121" s="472"/>
      <c r="AZ121" s="472"/>
      <c r="BA121" s="472"/>
      <c r="BB121" s="472"/>
      <c r="BC121" s="472"/>
      <c r="BD121" s="472"/>
      <c r="BE121" s="472"/>
      <c r="BF121" s="472"/>
      <c r="BG121" s="472"/>
      <c r="BH121" s="472"/>
      <c r="BI121" s="472"/>
      <c r="BJ121" s="472"/>
      <c r="BK121" s="472"/>
      <c r="BL121" s="472"/>
      <c r="BM121" s="472"/>
      <c r="BN121" s="472"/>
      <c r="BO121" s="472"/>
      <c r="BP121" s="473"/>
      <c r="BQ121" s="473"/>
      <c r="BR121" s="473"/>
      <c r="BS121" s="473"/>
      <c r="CK121"/>
    </row>
    <row r="122" spans="1:91" ht="24.6" customHeight="1" x14ac:dyDescent="0.25">
      <c r="A122" s="164" t="str">
        <f t="shared" si="14"/>
        <v/>
      </c>
      <c r="B122" s="164" t="str">
        <f t="shared" si="14"/>
        <v/>
      </c>
      <c r="C122" s="472"/>
      <c r="D122" s="472"/>
      <c r="E122" s="472"/>
      <c r="F122" s="472"/>
      <c r="G122" s="472"/>
      <c r="H122" s="472"/>
      <c r="I122" s="472"/>
      <c r="J122" s="472"/>
      <c r="K122" s="472"/>
      <c r="L122" s="472"/>
      <c r="M122" s="472"/>
      <c r="N122" s="472"/>
      <c r="O122" s="472"/>
      <c r="P122" s="472"/>
      <c r="Q122" s="472"/>
      <c r="R122" s="472"/>
      <c r="S122" s="472"/>
      <c r="T122" s="472"/>
      <c r="U122" s="472"/>
      <c r="V122" s="472"/>
      <c r="W122" s="472"/>
      <c r="X122" s="472"/>
      <c r="Y122" s="472"/>
      <c r="Z122" s="472"/>
      <c r="AA122" s="472"/>
      <c r="AB122" s="472"/>
      <c r="AC122" s="472"/>
      <c r="AD122" s="472"/>
      <c r="AE122" s="472"/>
      <c r="AF122" s="472"/>
      <c r="AG122" s="472"/>
      <c r="AH122" s="472"/>
      <c r="AI122" s="472"/>
      <c r="AJ122" s="472"/>
      <c r="AK122" s="472"/>
      <c r="AL122" s="472"/>
      <c r="AM122" s="472"/>
      <c r="AN122" s="472"/>
      <c r="AO122" s="472"/>
      <c r="AP122" s="472"/>
      <c r="AQ122" s="472"/>
      <c r="AR122" s="472"/>
      <c r="AS122" s="472"/>
      <c r="AT122" s="472"/>
      <c r="AU122" s="472"/>
      <c r="AV122" s="472"/>
      <c r="AW122" s="472"/>
      <c r="AX122" s="472"/>
      <c r="AY122" s="472"/>
      <c r="AZ122" s="472"/>
      <c r="BA122" s="472"/>
      <c r="BB122" s="472"/>
      <c r="BC122" s="472"/>
      <c r="BD122" s="472"/>
      <c r="BE122" s="472"/>
      <c r="BF122" s="472"/>
      <c r="BG122" s="472"/>
      <c r="BH122" s="472"/>
      <c r="BI122" s="472"/>
      <c r="BJ122" s="472"/>
      <c r="BK122" s="472"/>
      <c r="BL122" s="472"/>
      <c r="BM122" s="472"/>
      <c r="BN122" s="472"/>
      <c r="BO122" s="472"/>
      <c r="BP122" s="473"/>
      <c r="BQ122" s="473"/>
      <c r="BR122" s="473"/>
      <c r="BS122" s="473"/>
      <c r="CK122"/>
    </row>
    <row r="123" spans="1:91" ht="24.6" customHeight="1" x14ac:dyDescent="0.25">
      <c r="A123" s="164" t="str">
        <f t="shared" si="14"/>
        <v/>
      </c>
      <c r="B123" s="164" t="str">
        <f t="shared" si="14"/>
        <v/>
      </c>
      <c r="C123" s="472"/>
      <c r="D123" s="472"/>
      <c r="E123" s="472"/>
      <c r="F123" s="472"/>
      <c r="G123" s="472"/>
      <c r="H123" s="472"/>
      <c r="I123" s="472"/>
      <c r="J123" s="472"/>
      <c r="K123" s="472"/>
      <c r="L123" s="472"/>
      <c r="M123" s="472"/>
      <c r="N123" s="472"/>
      <c r="O123" s="472"/>
      <c r="P123" s="472"/>
      <c r="Q123" s="472"/>
      <c r="R123" s="472"/>
      <c r="S123" s="472"/>
      <c r="T123" s="472"/>
      <c r="U123" s="472"/>
      <c r="V123" s="472"/>
      <c r="W123" s="472"/>
      <c r="X123" s="472"/>
      <c r="Y123" s="472"/>
      <c r="Z123" s="472"/>
      <c r="AA123" s="472"/>
      <c r="AB123" s="472"/>
      <c r="AC123" s="472"/>
      <c r="AD123" s="472"/>
      <c r="AE123" s="472"/>
      <c r="AF123" s="472"/>
      <c r="AG123" s="472"/>
      <c r="AH123" s="472"/>
      <c r="AI123" s="472"/>
      <c r="AJ123" s="472"/>
      <c r="AK123" s="472"/>
      <c r="AL123" s="472"/>
      <c r="AM123" s="472"/>
      <c r="AN123" s="472"/>
      <c r="AO123" s="472"/>
      <c r="AP123" s="472"/>
      <c r="AQ123" s="472"/>
      <c r="AR123" s="472"/>
      <c r="AS123" s="472"/>
      <c r="AT123" s="472"/>
      <c r="AU123" s="472"/>
      <c r="AV123" s="472"/>
      <c r="AW123" s="472"/>
      <c r="AX123" s="472"/>
      <c r="AY123" s="472"/>
      <c r="AZ123" s="472"/>
      <c r="BA123" s="472"/>
      <c r="BB123" s="472"/>
      <c r="BC123" s="472"/>
      <c r="BD123" s="472"/>
      <c r="BE123" s="472"/>
      <c r="BF123" s="472"/>
      <c r="BG123" s="472"/>
      <c r="BH123" s="472"/>
      <c r="BI123" s="472"/>
      <c r="BJ123" s="472"/>
      <c r="BK123" s="472"/>
      <c r="BL123" s="472"/>
      <c r="BM123" s="472"/>
      <c r="BN123" s="472"/>
      <c r="BO123" s="472"/>
      <c r="BP123" s="473"/>
      <c r="BQ123" s="473"/>
      <c r="BR123" s="473"/>
      <c r="BS123" s="473"/>
      <c r="CK123"/>
    </row>
    <row r="124" spans="1:91" ht="24.6" customHeight="1" x14ac:dyDescent="0.25">
      <c r="A124" s="164" t="str">
        <f t="shared" si="14"/>
        <v/>
      </c>
      <c r="B124" s="164" t="str">
        <f t="shared" si="14"/>
        <v/>
      </c>
      <c r="C124" s="472"/>
      <c r="D124" s="472"/>
      <c r="E124" s="472"/>
      <c r="F124" s="472"/>
      <c r="G124" s="472"/>
      <c r="H124" s="472"/>
      <c r="I124" s="472"/>
      <c r="J124" s="472"/>
      <c r="K124" s="472"/>
      <c r="L124" s="472"/>
      <c r="M124" s="472"/>
      <c r="N124" s="472"/>
      <c r="O124" s="472"/>
      <c r="P124" s="472"/>
      <c r="Q124" s="472"/>
      <c r="R124" s="472"/>
      <c r="S124" s="472"/>
      <c r="T124" s="472"/>
      <c r="U124" s="472"/>
      <c r="V124" s="472"/>
      <c r="W124" s="472"/>
      <c r="X124" s="472"/>
      <c r="Y124" s="472"/>
      <c r="Z124" s="472"/>
      <c r="AA124" s="472"/>
      <c r="AB124" s="472"/>
      <c r="AC124" s="472"/>
      <c r="AD124" s="472"/>
      <c r="AE124" s="472"/>
      <c r="AF124" s="472"/>
      <c r="AG124" s="472"/>
      <c r="AH124" s="472"/>
      <c r="AI124" s="472"/>
      <c r="AJ124" s="472"/>
      <c r="AK124" s="472"/>
      <c r="AL124" s="472"/>
      <c r="AM124" s="472"/>
      <c r="AN124" s="472"/>
      <c r="AO124" s="472"/>
      <c r="AP124" s="472"/>
      <c r="AQ124" s="472"/>
      <c r="AR124" s="472"/>
      <c r="AS124" s="472"/>
      <c r="AT124" s="472"/>
      <c r="AU124" s="472"/>
      <c r="AV124" s="472"/>
      <c r="AW124" s="472"/>
      <c r="AX124" s="472"/>
      <c r="AY124" s="472"/>
      <c r="AZ124" s="472"/>
      <c r="BA124" s="472"/>
      <c r="BB124" s="472"/>
      <c r="BC124" s="472"/>
      <c r="BD124" s="472"/>
      <c r="BE124" s="472"/>
      <c r="BF124" s="472"/>
      <c r="BG124" s="472"/>
      <c r="BH124" s="472"/>
      <c r="BI124" s="472"/>
      <c r="BJ124" s="472"/>
      <c r="BK124" s="472"/>
      <c r="BL124" s="472"/>
      <c r="BM124" s="472"/>
      <c r="BN124" s="472"/>
      <c r="BO124" s="472"/>
      <c r="BP124" s="473"/>
      <c r="BQ124" s="473"/>
      <c r="BR124" s="473"/>
      <c r="BS124" s="473"/>
      <c r="CK124"/>
    </row>
    <row r="125" spans="1:91" ht="24.6" customHeight="1" x14ac:dyDescent="0.25">
      <c r="A125" s="164" t="str">
        <f t="shared" si="14"/>
        <v/>
      </c>
      <c r="B125" s="164" t="str">
        <f t="shared" si="14"/>
        <v/>
      </c>
      <c r="C125" s="472"/>
      <c r="D125" s="472"/>
      <c r="E125" s="472"/>
      <c r="F125" s="472"/>
      <c r="G125" s="472"/>
      <c r="H125" s="472"/>
      <c r="I125" s="472"/>
      <c r="J125" s="472"/>
      <c r="K125" s="472"/>
      <c r="L125" s="472"/>
      <c r="M125" s="472"/>
      <c r="N125" s="472"/>
      <c r="O125" s="472"/>
      <c r="P125" s="472"/>
      <c r="Q125" s="472"/>
      <c r="R125" s="472"/>
      <c r="S125" s="472"/>
      <c r="T125" s="472"/>
      <c r="U125" s="472"/>
      <c r="V125" s="472"/>
      <c r="W125" s="472"/>
      <c r="X125" s="472"/>
      <c r="Y125" s="472"/>
      <c r="Z125" s="472"/>
      <c r="AA125" s="472"/>
      <c r="AB125" s="472"/>
      <c r="AC125" s="472"/>
      <c r="AD125" s="472"/>
      <c r="AE125" s="472"/>
      <c r="AF125" s="472"/>
      <c r="AG125" s="472"/>
      <c r="AH125" s="472"/>
      <c r="AI125" s="472"/>
      <c r="AJ125" s="472"/>
      <c r="AK125" s="472"/>
      <c r="AL125" s="472"/>
      <c r="AM125" s="472"/>
      <c r="AN125" s="472"/>
      <c r="AO125" s="472"/>
      <c r="AP125" s="472"/>
      <c r="AQ125" s="472"/>
      <c r="AR125" s="472"/>
      <c r="AS125" s="472"/>
      <c r="AT125" s="472"/>
      <c r="AU125" s="472"/>
      <c r="AV125" s="472"/>
      <c r="AW125" s="472"/>
      <c r="AX125" s="472"/>
      <c r="AY125" s="472"/>
      <c r="AZ125" s="472"/>
      <c r="BA125" s="472"/>
      <c r="BB125" s="472"/>
      <c r="BC125" s="472"/>
      <c r="BD125" s="472"/>
      <c r="BE125" s="472"/>
      <c r="BF125" s="472"/>
      <c r="BG125" s="472"/>
      <c r="BH125" s="472"/>
      <c r="BI125" s="472"/>
      <c r="BJ125" s="472"/>
      <c r="BK125" s="472"/>
      <c r="BL125" s="472"/>
      <c r="BM125" s="472"/>
      <c r="BN125" s="472"/>
      <c r="BO125" s="472"/>
      <c r="BP125" s="473"/>
      <c r="BQ125" s="473"/>
      <c r="BR125" s="473"/>
      <c r="BS125" s="473"/>
      <c r="CK125"/>
    </row>
    <row r="126" spans="1:91" ht="24.6" customHeight="1" x14ac:dyDescent="0.25">
      <c r="A126" s="164" t="str">
        <f t="shared" si="14"/>
        <v/>
      </c>
      <c r="B126" s="164" t="str">
        <f t="shared" si="14"/>
        <v/>
      </c>
      <c r="C126" s="472"/>
      <c r="D126" s="472"/>
      <c r="E126" s="472"/>
      <c r="F126" s="472"/>
      <c r="G126" s="472"/>
      <c r="H126" s="472"/>
      <c r="I126" s="472"/>
      <c r="J126" s="472"/>
      <c r="K126" s="472"/>
      <c r="L126" s="472"/>
      <c r="M126" s="472"/>
      <c r="N126" s="472"/>
      <c r="O126" s="472"/>
      <c r="P126" s="472"/>
      <c r="Q126" s="472"/>
      <c r="R126" s="472"/>
      <c r="S126" s="472"/>
      <c r="T126" s="472"/>
      <c r="U126" s="472"/>
      <c r="V126" s="472"/>
      <c r="W126" s="472"/>
      <c r="X126" s="472"/>
      <c r="Y126" s="472"/>
      <c r="Z126" s="472"/>
      <c r="AA126" s="472"/>
      <c r="AB126" s="472"/>
      <c r="AC126" s="472"/>
      <c r="AD126" s="472"/>
      <c r="AE126" s="472"/>
      <c r="AF126" s="472"/>
      <c r="AG126" s="472"/>
      <c r="AH126" s="472"/>
      <c r="AI126" s="472"/>
      <c r="AJ126" s="472"/>
      <c r="AK126" s="472"/>
      <c r="AL126" s="472"/>
      <c r="AM126" s="472"/>
      <c r="AN126" s="472"/>
      <c r="AO126" s="472"/>
      <c r="AP126" s="472"/>
      <c r="AQ126" s="472"/>
      <c r="AR126" s="472"/>
      <c r="AS126" s="472"/>
      <c r="AT126" s="472"/>
      <c r="AU126" s="472"/>
      <c r="AV126" s="472"/>
      <c r="AW126" s="472"/>
      <c r="AX126" s="472"/>
      <c r="AY126" s="472"/>
      <c r="AZ126" s="472"/>
      <c r="BA126" s="472"/>
      <c r="BB126" s="472"/>
      <c r="BC126" s="472"/>
      <c r="BD126" s="472"/>
      <c r="BE126" s="472"/>
      <c r="BF126" s="472"/>
      <c r="BG126" s="472"/>
      <c r="BH126" s="472"/>
      <c r="BI126" s="472"/>
      <c r="BJ126" s="472"/>
      <c r="BK126" s="472"/>
      <c r="BL126" s="472"/>
      <c r="BM126" s="472"/>
      <c r="BN126" s="472"/>
      <c r="BO126" s="472"/>
      <c r="BP126" s="473"/>
      <c r="BQ126" s="473"/>
      <c r="BR126" s="473"/>
      <c r="BS126" s="473"/>
      <c r="CK126"/>
    </row>
    <row r="127" spans="1:91" ht="24.6" customHeight="1" x14ac:dyDescent="0.25">
      <c r="A127" s="164" t="str">
        <f t="shared" si="14"/>
        <v/>
      </c>
      <c r="B127" s="164" t="str">
        <f t="shared" si="14"/>
        <v/>
      </c>
      <c r="C127" s="472"/>
      <c r="D127" s="472"/>
      <c r="E127" s="472"/>
      <c r="F127" s="472"/>
      <c r="G127" s="472"/>
      <c r="H127" s="472"/>
      <c r="I127" s="472"/>
      <c r="J127" s="472"/>
      <c r="K127" s="472"/>
      <c r="L127" s="472"/>
      <c r="M127" s="472"/>
      <c r="N127" s="472"/>
      <c r="O127" s="472"/>
      <c r="P127" s="472"/>
      <c r="Q127" s="472"/>
      <c r="R127" s="472"/>
      <c r="S127" s="472"/>
      <c r="T127" s="472"/>
      <c r="U127" s="472"/>
      <c r="V127" s="472"/>
      <c r="W127" s="472"/>
      <c r="X127" s="472"/>
      <c r="Y127" s="472"/>
      <c r="Z127" s="472"/>
      <c r="AA127" s="472"/>
      <c r="AB127" s="472"/>
      <c r="AC127" s="472"/>
      <c r="AD127" s="472"/>
      <c r="AE127" s="472"/>
      <c r="AF127" s="472"/>
      <c r="AG127" s="472"/>
      <c r="AH127" s="472"/>
      <c r="AI127" s="472"/>
      <c r="AJ127" s="472"/>
      <c r="AK127" s="472"/>
      <c r="AL127" s="472"/>
      <c r="AM127" s="472"/>
      <c r="AN127" s="472"/>
      <c r="AO127" s="472"/>
      <c r="AP127" s="472"/>
      <c r="AQ127" s="472"/>
      <c r="AR127" s="472"/>
      <c r="AS127" s="472"/>
      <c r="AT127" s="472"/>
      <c r="AU127" s="472"/>
      <c r="AV127" s="472"/>
      <c r="AW127" s="472"/>
      <c r="AX127" s="472"/>
      <c r="AY127" s="472"/>
      <c r="AZ127" s="472"/>
      <c r="BA127" s="472"/>
      <c r="BB127" s="472"/>
      <c r="BC127" s="472"/>
      <c r="BD127" s="472"/>
      <c r="BE127" s="472"/>
      <c r="BF127" s="472"/>
      <c r="BG127" s="472"/>
      <c r="BH127" s="472"/>
      <c r="BI127" s="472"/>
      <c r="BJ127" s="472"/>
      <c r="BK127" s="472"/>
      <c r="BL127" s="472"/>
      <c r="BM127" s="472"/>
      <c r="BN127" s="472"/>
      <c r="BO127" s="472"/>
      <c r="BP127" s="473"/>
      <c r="BQ127" s="473"/>
      <c r="BR127" s="473"/>
      <c r="BS127" s="473"/>
      <c r="CK127" s="59"/>
      <c r="CL127" s="59"/>
      <c r="CM127" s="59"/>
    </row>
    <row r="128" spans="1:91" ht="24.6" customHeight="1" x14ac:dyDescent="0.25">
      <c r="A128" s="164" t="str">
        <f t="shared" si="14"/>
        <v/>
      </c>
      <c r="B128" s="164" t="str">
        <f t="shared" si="14"/>
        <v/>
      </c>
      <c r="C128" s="472"/>
      <c r="D128" s="472"/>
      <c r="E128" s="472"/>
      <c r="F128" s="472"/>
      <c r="G128" s="472"/>
      <c r="H128" s="472"/>
      <c r="I128" s="472"/>
      <c r="J128" s="472"/>
      <c r="K128" s="472"/>
      <c r="L128" s="472"/>
      <c r="M128" s="472"/>
      <c r="N128" s="472"/>
      <c r="O128" s="472"/>
      <c r="P128" s="472"/>
      <c r="Q128" s="472"/>
      <c r="R128" s="472"/>
      <c r="S128" s="472"/>
      <c r="T128" s="472"/>
      <c r="U128" s="472"/>
      <c r="V128" s="472"/>
      <c r="W128" s="472"/>
      <c r="X128" s="472"/>
      <c r="Y128" s="472"/>
      <c r="Z128" s="472"/>
      <c r="AA128" s="472"/>
      <c r="AB128" s="472"/>
      <c r="AC128" s="472"/>
      <c r="AD128" s="472"/>
      <c r="AE128" s="472"/>
      <c r="AF128" s="472"/>
      <c r="AG128" s="472"/>
      <c r="AH128" s="472"/>
      <c r="AI128" s="472"/>
      <c r="AJ128" s="472"/>
      <c r="AK128" s="472"/>
      <c r="AL128" s="472"/>
      <c r="AM128" s="472"/>
      <c r="AN128" s="472"/>
      <c r="AO128" s="472"/>
      <c r="AP128" s="472"/>
      <c r="AQ128" s="472"/>
      <c r="AR128" s="472"/>
      <c r="AS128" s="472"/>
      <c r="AT128" s="472"/>
      <c r="AU128" s="472"/>
      <c r="AV128" s="472"/>
      <c r="AW128" s="472"/>
      <c r="AX128" s="472"/>
      <c r="AY128" s="472"/>
      <c r="AZ128" s="472"/>
      <c r="BA128" s="472"/>
      <c r="BB128" s="472"/>
      <c r="BC128" s="472"/>
      <c r="BD128" s="472"/>
      <c r="BE128" s="472"/>
      <c r="BF128" s="472"/>
      <c r="BG128" s="472"/>
      <c r="BH128" s="472"/>
      <c r="BI128" s="472"/>
      <c r="BJ128" s="472"/>
      <c r="BK128" s="472"/>
      <c r="BL128" s="472"/>
      <c r="BM128" s="472"/>
      <c r="BN128" s="472"/>
      <c r="BO128" s="472"/>
      <c r="BP128" s="473"/>
      <c r="BQ128" s="473"/>
      <c r="BR128" s="473"/>
      <c r="BS128" s="473"/>
      <c r="CK128" s="59"/>
      <c r="CL128" s="59"/>
      <c r="CM128" s="59"/>
    </row>
    <row r="129" spans="1:105" ht="13.9" customHeight="1" x14ac:dyDescent="0.25">
      <c r="A129" s="488">
        <f>IF(COUNTIF(A97:B128,"&gt;0")=0,"",COUNTIF(A97:B128,"&gt;0"))</f>
        <v>6</v>
      </c>
      <c r="B129" s="488"/>
      <c r="C129" s="489" t="s">
        <v>468</v>
      </c>
      <c r="D129" s="489"/>
      <c r="E129" s="489"/>
      <c r="F129" s="489"/>
      <c r="G129" s="489"/>
      <c r="H129" s="489"/>
      <c r="I129" s="489"/>
      <c r="J129" s="489"/>
      <c r="K129" s="489"/>
      <c r="L129" s="489"/>
      <c r="M129" s="489"/>
      <c r="N129" s="489"/>
      <c r="O129" s="489"/>
      <c r="P129" s="489"/>
      <c r="Q129" s="489"/>
      <c r="R129" s="489"/>
      <c r="S129" s="489"/>
      <c r="T129" s="489"/>
      <c r="U129" s="489"/>
      <c r="V129" s="489"/>
      <c r="W129" s="489"/>
      <c r="X129" s="489"/>
      <c r="Y129" s="489"/>
      <c r="Z129" s="489"/>
      <c r="AA129" s="489"/>
      <c r="AB129" s="489"/>
      <c r="AC129" s="489"/>
      <c r="AD129" s="489"/>
      <c r="AE129" s="489"/>
      <c r="AF129" s="489"/>
      <c r="AG129" s="489"/>
      <c r="AH129" s="489"/>
      <c r="AI129" s="489"/>
      <c r="AJ129" s="489"/>
      <c r="AK129" s="489"/>
      <c r="AL129" s="489"/>
      <c r="AM129" s="489"/>
      <c r="AN129" s="489"/>
      <c r="AO129" s="489"/>
      <c r="AP129" s="489"/>
      <c r="AQ129" s="489"/>
      <c r="AR129" s="489"/>
      <c r="AS129" s="489"/>
      <c r="AT129" s="489"/>
      <c r="AU129" s="489"/>
      <c r="AV129" s="489"/>
      <c r="AW129" s="489"/>
      <c r="AX129" s="489"/>
      <c r="AY129" s="489"/>
      <c r="AZ129" s="489"/>
      <c r="BA129" s="489"/>
      <c r="BB129" s="489"/>
      <c r="BC129" s="489"/>
      <c r="BD129" s="489"/>
      <c r="BE129" s="489"/>
      <c r="BF129" s="489"/>
      <c r="BG129" s="489"/>
      <c r="BH129" s="489"/>
      <c r="BI129" s="489"/>
      <c r="BJ129" s="489"/>
      <c r="BK129" s="489"/>
      <c r="BL129" s="489"/>
      <c r="BM129" s="489"/>
      <c r="BN129" s="490">
        <f>SUM(BP97:BS128)</f>
        <v>0</v>
      </c>
      <c r="BO129" s="490"/>
      <c r="BP129" s="490"/>
      <c r="BQ129" s="490"/>
      <c r="BR129" s="490"/>
      <c r="BS129" s="490"/>
      <c r="CD129" s="175"/>
      <c r="CE129" s="176"/>
      <c r="CF129" s="175"/>
      <c r="CG129" s="176"/>
      <c r="CH129" s="175"/>
      <c r="CK129" s="59"/>
      <c r="CL129" s="59"/>
      <c r="CM129" s="59"/>
    </row>
    <row r="130" spans="1:105" ht="9.6" customHeight="1" x14ac:dyDescent="0.25">
      <c r="A130" s="422" t="s">
        <v>469</v>
      </c>
      <c r="B130" s="422"/>
      <c r="C130" s="422"/>
      <c r="D130" s="422"/>
      <c r="E130" s="422"/>
      <c r="F130" s="422"/>
      <c r="G130" s="422"/>
      <c r="H130" s="422"/>
      <c r="I130" s="422"/>
      <c r="J130" s="422"/>
      <c r="K130" s="422"/>
      <c r="L130" s="422"/>
      <c r="M130" s="422"/>
      <c r="N130" s="422"/>
      <c r="O130" s="422"/>
      <c r="P130" s="422"/>
      <c r="Q130" s="422"/>
      <c r="R130" s="422"/>
      <c r="S130" s="422"/>
      <c r="T130" s="422"/>
      <c r="U130" s="422"/>
      <c r="V130" s="422"/>
      <c r="W130" s="422"/>
      <c r="X130" s="422"/>
      <c r="Y130" s="422"/>
      <c r="Z130" s="422"/>
      <c r="AA130" s="422"/>
      <c r="AB130" s="422"/>
      <c r="AC130" s="422"/>
      <c r="AD130" s="422"/>
      <c r="AE130" s="422"/>
      <c r="AF130" s="422"/>
      <c r="AG130" s="422"/>
      <c r="AH130" s="422"/>
      <c r="AI130" s="422"/>
      <c r="AJ130" s="422"/>
      <c r="AK130" s="422"/>
      <c r="AL130" s="422"/>
      <c r="AM130" s="422"/>
      <c r="AN130" s="422"/>
      <c r="AO130" s="422"/>
      <c r="AP130" s="422"/>
      <c r="AQ130" s="422"/>
      <c r="AR130" s="422"/>
      <c r="AS130" s="422"/>
      <c r="AT130" s="422"/>
      <c r="AU130" s="422"/>
      <c r="AV130" s="422"/>
      <c r="AW130" s="422"/>
      <c r="AX130" s="422"/>
      <c r="AY130" s="422"/>
      <c r="AZ130" s="422"/>
      <c r="BA130" s="422"/>
      <c r="BB130" s="422"/>
      <c r="BC130" s="422"/>
      <c r="BD130" s="422"/>
      <c r="BE130" s="422"/>
      <c r="BF130" s="422"/>
      <c r="BG130" s="422"/>
      <c r="BH130" s="422"/>
      <c r="BI130" s="422"/>
      <c r="BJ130" s="422"/>
      <c r="BK130" s="422"/>
      <c r="BL130" s="422"/>
      <c r="BM130" s="422"/>
      <c r="BN130" s="422"/>
      <c r="BO130" s="422"/>
      <c r="BP130" s="422"/>
      <c r="BQ130" s="422"/>
      <c r="BR130" s="422"/>
      <c r="BS130" s="422"/>
    </row>
    <row r="131" spans="1:105" ht="70.150000000000006" customHeight="1" x14ac:dyDescent="0.25">
      <c r="A131" s="478"/>
      <c r="B131" s="479"/>
      <c r="C131" s="479"/>
      <c r="D131" s="479"/>
      <c r="E131" s="479"/>
      <c r="F131" s="479"/>
      <c r="G131" s="479"/>
      <c r="H131" s="479"/>
      <c r="I131" s="479"/>
      <c r="J131" s="479"/>
      <c r="K131" s="479"/>
      <c r="L131" s="479"/>
      <c r="M131" s="479"/>
      <c r="N131" s="479"/>
      <c r="O131" s="479"/>
      <c r="P131" s="479"/>
      <c r="Q131" s="479"/>
      <c r="R131" s="479"/>
      <c r="S131" s="479"/>
      <c r="T131" s="479"/>
      <c r="U131" s="479"/>
      <c r="V131" s="479"/>
      <c r="W131" s="479"/>
      <c r="X131" s="479"/>
      <c r="Y131" s="479"/>
      <c r="Z131" s="479"/>
      <c r="AA131" s="479"/>
      <c r="AB131" s="479"/>
      <c r="AC131" s="479"/>
      <c r="AD131" s="479"/>
      <c r="AE131" s="479"/>
      <c r="AF131" s="479"/>
      <c r="AG131" s="479"/>
      <c r="AH131" s="479"/>
      <c r="AI131" s="479"/>
      <c r="AJ131" s="479"/>
      <c r="AK131" s="479"/>
      <c r="AL131" s="479"/>
      <c r="AM131" s="479"/>
      <c r="AN131" s="479"/>
      <c r="AO131" s="479"/>
      <c r="AP131" s="479"/>
      <c r="AQ131" s="479"/>
      <c r="AR131" s="479"/>
      <c r="AS131" s="479"/>
      <c r="AT131" s="479"/>
      <c r="AU131" s="479"/>
      <c r="AV131" s="479"/>
      <c r="AW131" s="479"/>
      <c r="AX131" s="479"/>
      <c r="AY131" s="479"/>
      <c r="AZ131" s="479"/>
      <c r="BA131" s="479"/>
      <c r="BB131" s="479"/>
      <c r="BC131" s="479"/>
      <c r="BD131" s="479"/>
      <c r="BE131" s="479"/>
      <c r="BF131" s="479"/>
      <c r="BG131" s="479"/>
      <c r="BH131" s="479"/>
      <c r="BI131" s="479"/>
      <c r="BJ131" s="479"/>
      <c r="BK131" s="479"/>
      <c r="BL131" s="479"/>
      <c r="BM131" s="479"/>
      <c r="BN131" s="479"/>
      <c r="BO131" s="479"/>
      <c r="BP131" s="479"/>
      <c r="BQ131" s="479"/>
      <c r="BR131" s="479"/>
      <c r="BS131" s="480"/>
    </row>
    <row r="132" spans="1:105" ht="9.6" customHeight="1" x14ac:dyDescent="0.25">
      <c r="A132" s="481" t="s">
        <v>253</v>
      </c>
      <c r="B132" s="482"/>
      <c r="C132" s="482"/>
      <c r="D132" s="483" t="s">
        <v>470</v>
      </c>
      <c r="E132" s="422"/>
      <c r="F132" s="422"/>
      <c r="G132" s="422"/>
      <c r="H132" s="422"/>
      <c r="I132" s="422"/>
      <c r="J132" s="422"/>
      <c r="K132" s="422"/>
      <c r="L132" s="422"/>
      <c r="M132" s="422"/>
      <c r="N132" s="422"/>
      <c r="O132" s="422"/>
      <c r="P132" s="422"/>
      <c r="Q132" s="422"/>
      <c r="R132" s="422"/>
      <c r="S132" s="422"/>
      <c r="T132" s="422"/>
      <c r="U132" s="422"/>
      <c r="V132" s="422"/>
      <c r="W132" s="422"/>
      <c r="X132" s="422"/>
      <c r="Y132" s="422"/>
      <c r="Z132" s="422"/>
      <c r="AA132" s="422"/>
      <c r="AB132" s="422"/>
      <c r="AC132" s="422"/>
      <c r="AD132" s="422"/>
      <c r="AE132" s="422"/>
      <c r="AF132" s="422"/>
      <c r="AG132" s="422"/>
      <c r="AH132" s="422"/>
      <c r="AI132" s="422"/>
      <c r="AJ132" s="422"/>
      <c r="AK132" s="422"/>
      <c r="AL132" s="422"/>
      <c r="AM132" s="422"/>
      <c r="AN132" s="422"/>
      <c r="AO132" s="422"/>
      <c r="AP132" s="422"/>
      <c r="AQ132" s="422"/>
      <c r="AR132" s="422"/>
      <c r="AS132" s="422"/>
      <c r="AT132" s="422"/>
      <c r="AU132" s="422"/>
      <c r="AV132" s="422"/>
      <c r="AW132" s="422"/>
      <c r="AX132" s="422"/>
      <c r="AY132" s="422"/>
      <c r="AZ132" s="422"/>
      <c r="BA132" s="422"/>
      <c r="BB132" s="422"/>
      <c r="BC132" s="422"/>
      <c r="BD132" s="422"/>
      <c r="BE132" s="422"/>
      <c r="BF132" s="422"/>
      <c r="BG132" s="422"/>
      <c r="BH132" s="422"/>
      <c r="BI132" s="422"/>
      <c r="BJ132" s="422"/>
      <c r="BK132" s="422"/>
      <c r="BL132" s="422"/>
      <c r="BM132" s="422"/>
      <c r="BN132" s="422"/>
      <c r="BO132" s="422"/>
      <c r="BP132" s="484"/>
      <c r="BQ132" s="177"/>
      <c r="BR132" s="177"/>
      <c r="BS132" s="178"/>
    </row>
    <row r="133" spans="1:105" ht="9.6" customHeight="1" x14ac:dyDescent="0.25">
      <c r="A133" s="179"/>
      <c r="B133" s="180"/>
      <c r="C133" s="180"/>
      <c r="D133" s="180"/>
      <c r="E133" s="180"/>
      <c r="F133" s="180"/>
      <c r="G133" s="180"/>
      <c r="H133" s="180"/>
      <c r="I133" s="180"/>
      <c r="J133" s="180"/>
      <c r="K133" s="180"/>
      <c r="L133" s="180"/>
      <c r="M133" s="180"/>
      <c r="N133" s="180"/>
      <c r="O133" s="180"/>
      <c r="P133" s="180"/>
      <c r="Q133" s="180"/>
      <c r="R133" s="180"/>
      <c r="S133" s="180"/>
      <c r="T133" s="180"/>
      <c r="U133" s="180"/>
      <c r="V133" s="180"/>
      <c r="W133" s="180"/>
      <c r="X133" s="180"/>
      <c r="Y133" s="180"/>
      <c r="Z133" s="180"/>
      <c r="AA133" s="180"/>
      <c r="AB133" s="180"/>
      <c r="AC133" s="180"/>
      <c r="AD133" s="180"/>
      <c r="AE133" s="180"/>
      <c r="AF133" s="180"/>
      <c r="AG133" s="180"/>
      <c r="AH133" s="180"/>
      <c r="AI133" s="181"/>
      <c r="AJ133" s="179"/>
      <c r="AK133" s="180"/>
      <c r="AL133" s="180"/>
      <c r="AM133" s="180"/>
      <c r="AN133" s="180"/>
      <c r="AO133" s="180"/>
      <c r="AP133" s="180"/>
      <c r="AQ133" s="180"/>
      <c r="AR133" s="180"/>
      <c r="AS133" s="180"/>
      <c r="AT133" s="180"/>
      <c r="AU133" s="180"/>
      <c r="AV133" s="180"/>
      <c r="AW133" s="180"/>
      <c r="AX133" s="180"/>
      <c r="AY133" s="180"/>
      <c r="AZ133" s="180"/>
      <c r="BA133" s="180"/>
      <c r="BB133" s="180"/>
      <c r="BC133" s="180"/>
      <c r="BD133" s="180"/>
      <c r="BE133" s="180"/>
      <c r="BF133" s="180"/>
      <c r="BG133" s="180"/>
      <c r="BH133" s="180"/>
      <c r="BI133" s="180"/>
      <c r="BJ133" s="180"/>
      <c r="BK133" s="180"/>
      <c r="BL133" s="180"/>
      <c r="BM133" s="180"/>
      <c r="BN133" s="180"/>
      <c r="BO133" s="180"/>
      <c r="BP133" s="180"/>
      <c r="BQ133" s="180"/>
      <c r="BR133" s="180"/>
      <c r="BS133" s="181"/>
    </row>
    <row r="134" spans="1:105" x14ac:dyDescent="0.25">
      <c r="A134" s="182"/>
      <c r="B134" s="63"/>
      <c r="C134" s="63"/>
      <c r="D134" s="63"/>
      <c r="E134" s="63"/>
      <c r="F134" s="63"/>
      <c r="G134" s="63"/>
      <c r="H134" s="63"/>
      <c r="I134" s="63"/>
      <c r="J134" s="63"/>
      <c r="K134" s="63"/>
      <c r="L134" s="63"/>
      <c r="M134" s="63"/>
      <c r="N134" s="63"/>
      <c r="O134" s="63"/>
      <c r="P134" s="63"/>
      <c r="Q134" s="63"/>
      <c r="R134" s="63"/>
      <c r="S134" s="63"/>
      <c r="T134" s="63"/>
      <c r="U134" s="63"/>
      <c r="V134" s="63"/>
      <c r="W134" s="63"/>
      <c r="X134" s="63"/>
      <c r="Y134" s="63"/>
      <c r="Z134" s="63"/>
      <c r="AA134" s="63"/>
      <c r="AB134" s="63"/>
      <c r="AC134" s="63"/>
      <c r="AD134" s="63"/>
      <c r="AE134" s="63"/>
      <c r="AF134" s="63"/>
      <c r="AG134" s="63"/>
      <c r="AH134" s="63"/>
      <c r="AI134" s="183"/>
      <c r="AJ134" s="182"/>
      <c r="AK134" s="63"/>
      <c r="AL134" s="63"/>
      <c r="AM134" s="63"/>
      <c r="AN134" s="63"/>
      <c r="AO134" s="63"/>
      <c r="AP134" s="63"/>
      <c r="AQ134" s="63"/>
      <c r="AR134" s="63"/>
      <c r="AS134" s="63"/>
      <c r="AT134" s="63"/>
      <c r="AU134" s="63"/>
      <c r="AV134" s="63"/>
      <c r="AW134" s="63"/>
      <c r="AX134" s="63"/>
      <c r="AY134" s="63"/>
      <c r="AZ134" s="63"/>
      <c r="BA134" s="63"/>
      <c r="BB134" s="63"/>
      <c r="BC134" s="63"/>
      <c r="BD134" s="63"/>
      <c r="BE134" s="63"/>
      <c r="BF134" s="63"/>
      <c r="BG134" s="63"/>
      <c r="BH134" s="63"/>
      <c r="BI134" s="63"/>
      <c r="BJ134" s="63"/>
      <c r="BK134" s="63"/>
      <c r="BL134" s="63"/>
      <c r="BM134" s="63"/>
      <c r="BN134" s="63"/>
      <c r="BO134" s="63"/>
      <c r="BP134" s="63"/>
      <c r="BQ134" s="63"/>
      <c r="BR134" s="63"/>
      <c r="BS134" s="183"/>
    </row>
    <row r="135" spans="1:105" x14ac:dyDescent="0.25">
      <c r="A135" s="182"/>
      <c r="B135" s="63"/>
      <c r="C135" s="63"/>
      <c r="D135" s="63"/>
      <c r="E135" s="63"/>
      <c r="F135" s="63"/>
      <c r="G135" s="63"/>
      <c r="H135" s="63"/>
      <c r="I135" s="63"/>
      <c r="J135" s="63"/>
      <c r="K135" s="63"/>
      <c r="L135" s="63"/>
      <c r="M135" s="63"/>
      <c r="N135" s="63"/>
      <c r="O135" s="63"/>
      <c r="P135" s="63"/>
      <c r="Q135" s="63"/>
      <c r="R135" s="63"/>
      <c r="S135" s="63"/>
      <c r="T135" s="63"/>
      <c r="U135" s="63"/>
      <c r="V135" s="63"/>
      <c r="W135" s="63"/>
      <c r="X135" s="63"/>
      <c r="Y135" s="63"/>
      <c r="Z135" s="63"/>
      <c r="AA135" s="63"/>
      <c r="AB135" s="63"/>
      <c r="AC135" s="63"/>
      <c r="AD135" s="63"/>
      <c r="AE135" s="63"/>
      <c r="AF135" s="63"/>
      <c r="AG135" s="63"/>
      <c r="AH135" s="63"/>
      <c r="AI135" s="183"/>
      <c r="AJ135" s="182"/>
      <c r="AK135" s="63"/>
      <c r="AL135" s="63"/>
      <c r="AM135" s="63"/>
      <c r="AN135" s="63"/>
      <c r="AO135" s="63"/>
      <c r="AP135" s="63"/>
      <c r="AQ135" s="63"/>
      <c r="AR135" s="63"/>
      <c r="AS135" s="63"/>
      <c r="AT135" s="63"/>
      <c r="AU135" s="63"/>
      <c r="AV135" s="63"/>
      <c r="AW135" s="63"/>
      <c r="AX135" s="63"/>
      <c r="AY135" s="63"/>
      <c r="AZ135" s="63"/>
      <c r="BA135" s="63"/>
      <c r="BB135" s="63"/>
      <c r="BC135" s="63"/>
      <c r="BD135" s="63"/>
      <c r="BE135" s="63"/>
      <c r="BF135" s="63"/>
      <c r="BG135" s="63"/>
      <c r="BH135" s="63"/>
      <c r="BI135" s="63"/>
      <c r="BJ135" s="63"/>
      <c r="BK135" s="63"/>
      <c r="BL135" s="63"/>
      <c r="BM135" s="63"/>
      <c r="BN135" s="63"/>
      <c r="BO135" s="63"/>
      <c r="BP135" s="63"/>
      <c r="BQ135" s="63"/>
      <c r="BR135" s="63"/>
      <c r="BS135" s="183"/>
    </row>
    <row r="136" spans="1:105" x14ac:dyDescent="0.25">
      <c r="A136" s="182"/>
      <c r="B136" s="63"/>
      <c r="C136" s="63"/>
      <c r="D136" s="63"/>
      <c r="E136" s="64"/>
      <c r="F136" s="64"/>
      <c r="G136" s="64"/>
      <c r="H136" s="64"/>
      <c r="I136" s="64"/>
      <c r="J136" s="64"/>
      <c r="K136" s="64"/>
      <c r="L136" s="64"/>
      <c r="M136" s="64"/>
      <c r="N136" s="64"/>
      <c r="O136" s="64"/>
      <c r="P136" s="64"/>
      <c r="Q136" s="64"/>
      <c r="R136" s="64"/>
      <c r="S136" s="64"/>
      <c r="T136" s="64"/>
      <c r="U136" s="64"/>
      <c r="V136" s="64"/>
      <c r="W136" s="64"/>
      <c r="X136" s="64"/>
      <c r="Y136" s="64"/>
      <c r="Z136" s="64"/>
      <c r="AA136" s="64"/>
      <c r="AB136" s="64"/>
      <c r="AC136" s="64"/>
      <c r="AD136" s="64"/>
      <c r="AE136" s="63"/>
      <c r="AF136" s="63"/>
      <c r="AG136" s="63"/>
      <c r="AH136" s="63"/>
      <c r="AI136" s="183"/>
      <c r="AJ136" s="182"/>
      <c r="AK136" s="63"/>
      <c r="AL136" s="63"/>
      <c r="AM136" s="63"/>
      <c r="AN136" s="64"/>
      <c r="AO136" s="64"/>
      <c r="AP136" s="64"/>
      <c r="AQ136" s="64"/>
      <c r="AR136" s="64"/>
      <c r="AS136" s="64"/>
      <c r="AT136" s="64"/>
      <c r="AU136" s="64"/>
      <c r="AV136" s="64"/>
      <c r="AW136" s="64"/>
      <c r="AX136" s="64"/>
      <c r="AY136" s="64"/>
      <c r="AZ136" s="64"/>
      <c r="BA136" s="64"/>
      <c r="BB136" s="64"/>
      <c r="BC136" s="64"/>
      <c r="BD136" s="64"/>
      <c r="BE136" s="64"/>
      <c r="BF136" s="64"/>
      <c r="BG136" s="64"/>
      <c r="BH136" s="64"/>
      <c r="BI136" s="64"/>
      <c r="BJ136" s="64"/>
      <c r="BK136" s="64"/>
      <c r="BL136" s="64"/>
      <c r="BM136" s="64"/>
      <c r="BN136" s="64"/>
      <c r="BO136" s="63"/>
      <c r="BP136" s="63"/>
      <c r="BQ136" s="63"/>
      <c r="BR136" s="63"/>
      <c r="BS136" s="183"/>
    </row>
    <row r="137" spans="1:105" x14ac:dyDescent="0.25">
      <c r="A137" s="485" t="s">
        <v>254</v>
      </c>
      <c r="B137" s="486"/>
      <c r="C137" s="486"/>
      <c r="D137" s="486"/>
      <c r="E137" s="486"/>
      <c r="F137" s="486"/>
      <c r="G137" s="486"/>
      <c r="H137" s="486"/>
      <c r="I137" s="486"/>
      <c r="J137" s="486"/>
      <c r="K137" s="486"/>
      <c r="L137" s="486"/>
      <c r="M137" s="486"/>
      <c r="N137" s="486"/>
      <c r="O137" s="486"/>
      <c r="P137" s="486"/>
      <c r="Q137" s="486"/>
      <c r="R137" s="486"/>
      <c r="S137" s="486"/>
      <c r="T137" s="486"/>
      <c r="U137" s="486"/>
      <c r="V137" s="486"/>
      <c r="W137" s="486"/>
      <c r="X137" s="486"/>
      <c r="Y137" s="486"/>
      <c r="Z137" s="486"/>
      <c r="AA137" s="486"/>
      <c r="AB137" s="486"/>
      <c r="AC137" s="486"/>
      <c r="AD137" s="486"/>
      <c r="AE137" s="486"/>
      <c r="AF137" s="486"/>
      <c r="AG137" s="486"/>
      <c r="AH137" s="486"/>
      <c r="AI137" s="487"/>
      <c r="AJ137" s="485" t="s">
        <v>255</v>
      </c>
      <c r="AK137" s="486"/>
      <c r="AL137" s="486"/>
      <c r="AM137" s="486"/>
      <c r="AN137" s="486"/>
      <c r="AO137" s="486"/>
      <c r="AP137" s="486"/>
      <c r="AQ137" s="486"/>
      <c r="AR137" s="486"/>
      <c r="AS137" s="486"/>
      <c r="AT137" s="486"/>
      <c r="AU137" s="486"/>
      <c r="AV137" s="486"/>
      <c r="AW137" s="486"/>
      <c r="AX137" s="486"/>
      <c r="AY137" s="486"/>
      <c r="AZ137" s="486"/>
      <c r="BA137" s="486"/>
      <c r="BB137" s="486"/>
      <c r="BC137" s="486"/>
      <c r="BD137" s="486"/>
      <c r="BE137" s="486"/>
      <c r="BF137" s="486"/>
      <c r="BG137" s="486"/>
      <c r="BH137" s="486"/>
      <c r="BI137" s="486"/>
      <c r="BJ137" s="486"/>
      <c r="BK137" s="486"/>
      <c r="BL137" s="486"/>
      <c r="BM137" s="486"/>
      <c r="BN137" s="486"/>
      <c r="BO137" s="486"/>
      <c r="BP137" s="486"/>
      <c r="BQ137" s="486"/>
      <c r="BR137" s="486"/>
      <c r="BS137" s="487"/>
      <c r="BV137" s="65"/>
      <c r="CI137" s="66"/>
      <c r="CK137" s="65"/>
      <c r="CL137" s="65"/>
      <c r="CM137" s="65"/>
      <c r="CN137" s="67"/>
      <c r="CO137" s="65"/>
      <c r="CP137" s="65"/>
      <c r="CQ137" s="65"/>
      <c r="CR137" s="65"/>
      <c r="CS137" s="65"/>
      <c r="CT137" s="65"/>
      <c r="CV137" s="65"/>
      <c r="CW137" s="65"/>
      <c r="CX137" s="65"/>
      <c r="CY137" s="65"/>
      <c r="CZ137" s="65"/>
      <c r="DA137" s="65"/>
    </row>
    <row r="138" spans="1:105" s="65" customFormat="1" x14ac:dyDescent="0.25">
      <c r="A138" s="475" t="s">
        <v>256</v>
      </c>
      <c r="B138" s="476"/>
      <c r="C138" s="476"/>
      <c r="D138" s="476"/>
      <c r="E138" s="476"/>
      <c r="F138" s="476"/>
      <c r="G138" s="476"/>
      <c r="H138" s="476"/>
      <c r="I138" s="476"/>
      <c r="J138" s="476"/>
      <c r="K138" s="476"/>
      <c r="L138" s="476"/>
      <c r="M138" s="476"/>
      <c r="N138" s="476"/>
      <c r="O138" s="476"/>
      <c r="P138" s="476"/>
      <c r="Q138" s="476"/>
      <c r="R138" s="476"/>
      <c r="S138" s="476"/>
      <c r="T138" s="476"/>
      <c r="U138" s="476"/>
      <c r="V138" s="476"/>
      <c r="W138" s="476"/>
      <c r="X138" s="476"/>
      <c r="Y138" s="476"/>
      <c r="Z138" s="476"/>
      <c r="AA138" s="476"/>
      <c r="AB138" s="476"/>
      <c r="AC138" s="476"/>
      <c r="AD138" s="476"/>
      <c r="AE138" s="476"/>
      <c r="AF138" s="476"/>
      <c r="AG138" s="476"/>
      <c r="AH138" s="476"/>
      <c r="AI138" s="477"/>
      <c r="AJ138" s="475" t="s">
        <v>256</v>
      </c>
      <c r="AK138" s="476"/>
      <c r="AL138" s="476"/>
      <c r="AM138" s="476"/>
      <c r="AN138" s="476"/>
      <c r="AO138" s="476"/>
      <c r="AP138" s="476"/>
      <c r="AQ138" s="476"/>
      <c r="AR138" s="476"/>
      <c r="AS138" s="476"/>
      <c r="AT138" s="476"/>
      <c r="AU138" s="476"/>
      <c r="AV138" s="476"/>
      <c r="AW138" s="476"/>
      <c r="AX138" s="476"/>
      <c r="AY138" s="476"/>
      <c r="AZ138" s="476"/>
      <c r="BA138" s="476"/>
      <c r="BB138" s="476"/>
      <c r="BC138" s="476"/>
      <c r="BD138" s="476"/>
      <c r="BE138" s="476"/>
      <c r="BF138" s="476"/>
      <c r="BG138" s="476"/>
      <c r="BH138" s="476"/>
      <c r="BI138" s="476"/>
      <c r="BJ138" s="476"/>
      <c r="BK138" s="476"/>
      <c r="BL138" s="476"/>
      <c r="BM138" s="476"/>
      <c r="BN138" s="476"/>
      <c r="BO138" s="476"/>
      <c r="BP138" s="476"/>
      <c r="BQ138" s="476"/>
      <c r="BR138" s="476"/>
      <c r="BS138" s="477"/>
      <c r="BV138"/>
      <c r="BW138" s="14"/>
      <c r="BX138" s="14"/>
      <c r="BY138" s="14"/>
      <c r="BZ138" s="59"/>
      <c r="CA138" s="14"/>
      <c r="CB138" s="59"/>
      <c r="CC138" s="14"/>
      <c r="CD138" s="59"/>
      <c r="CE138" s="14"/>
      <c r="CF138" s="59"/>
      <c r="CG138" s="14"/>
      <c r="CH138" s="59"/>
      <c r="CI138" s="59"/>
      <c r="CJ138" s="59"/>
      <c r="CK138" s="14"/>
      <c r="CL138"/>
      <c r="CM138"/>
      <c r="CN138" s="60"/>
      <c r="CO138"/>
      <c r="CP138"/>
      <c r="CQ138"/>
      <c r="CR138"/>
      <c r="CS138"/>
      <c r="CT138"/>
      <c r="CU138" s="59"/>
      <c r="CV138"/>
      <c r="CW138"/>
      <c r="CX138"/>
      <c r="CY138"/>
      <c r="CZ138"/>
      <c r="DA138"/>
    </row>
    <row r="139" spans="1:105" x14ac:dyDescent="0.25">
      <c r="A139" s="63"/>
      <c r="B139" s="63"/>
      <c r="C139" s="63"/>
      <c r="D139" s="63"/>
      <c r="E139" s="63"/>
      <c r="F139" s="63"/>
      <c r="G139" s="63"/>
      <c r="H139" s="63"/>
      <c r="I139" s="63"/>
      <c r="J139" s="63"/>
      <c r="K139" s="63"/>
      <c r="L139" s="63"/>
      <c r="M139" s="63"/>
      <c r="N139" s="63"/>
      <c r="O139" s="63"/>
      <c r="P139" s="63"/>
      <c r="Q139" s="63"/>
      <c r="R139" s="63"/>
      <c r="S139" s="63"/>
      <c r="T139" s="63"/>
      <c r="U139" s="63"/>
      <c r="V139" s="63"/>
      <c r="W139" s="63"/>
      <c r="X139" s="63"/>
      <c r="Y139" s="63"/>
      <c r="Z139" s="63"/>
      <c r="AA139" s="63"/>
      <c r="AB139" s="63"/>
      <c r="AC139" s="63"/>
      <c r="AD139" s="63"/>
      <c r="AE139" s="63"/>
      <c r="AF139" s="63"/>
      <c r="AG139" s="63"/>
      <c r="AH139" s="63"/>
      <c r="AI139" s="63"/>
      <c r="AJ139" s="63"/>
      <c r="AK139" s="63"/>
      <c r="AL139" s="63"/>
      <c r="AM139" s="63"/>
      <c r="AN139" s="63"/>
      <c r="AO139" s="63"/>
      <c r="AP139" s="63"/>
      <c r="AQ139" s="63"/>
      <c r="AR139" s="63"/>
      <c r="AS139" s="63"/>
      <c r="AT139" s="63"/>
      <c r="AU139" s="63"/>
      <c r="AV139" s="63"/>
      <c r="AW139" s="63"/>
      <c r="AX139" s="63"/>
      <c r="AY139" s="63"/>
      <c r="AZ139" s="63"/>
      <c r="BA139" s="63"/>
      <c r="BB139" s="63"/>
      <c r="BC139" s="63"/>
      <c r="BD139" s="63"/>
      <c r="BE139" s="63"/>
      <c r="BF139" s="63"/>
      <c r="BG139" s="63"/>
      <c r="BH139" s="63"/>
      <c r="BI139" s="63"/>
      <c r="BJ139" s="63"/>
      <c r="BK139" s="63"/>
      <c r="BL139" s="63"/>
      <c r="BM139" s="63"/>
      <c r="BN139" s="63"/>
      <c r="BO139" s="63"/>
      <c r="BP139" s="63"/>
      <c r="BQ139" s="63"/>
      <c r="BR139" s="63"/>
      <c r="BS139" s="63"/>
    </row>
    <row r="140" spans="1:105" x14ac:dyDescent="0.25">
      <c r="C140" s="68"/>
    </row>
  </sheetData>
  <sheetProtection algorithmName="SHA-512" hashValue="9imKNEHnCE0+LyunCoG1qqCVlsxTnX/QDBiKKcmrSH4mz0r84yRJPnKInhEmSkeWzP4Gb0hsH5QZOadxDSs4kQ==" saltValue="G+5gppebxabK5yH5qRjj/w==" spinCount="100000" sheet="1" scenarios="1" formatRows="0"/>
  <protectedRanges>
    <protectedRange sqref="BB50:BJ81" name="ESTADO SISTEMAS"/>
    <protectedRange sqref="AC45" name="ALCANTARILLADO DOTACION"/>
    <protectedRange sqref="U45" name="AGUA FRECUENCIA"/>
    <protectedRange sqref="G45" name="AGUA ABASTECIMIENTO"/>
    <protectedRange sqref="BP97:BS128" name="PRESUPUESTO REFERENCIAL"/>
    <protectedRange sqref="AJ133:BS138" name="REVISADO_POR"/>
    <protectedRange sqref="A133:AI138" name="ELABORADO_POR"/>
    <protectedRange sqref="C97:BO128" name="DESCRIPCION DE INFRAESTRUCTURA"/>
    <protectedRange sqref="K50:AV81" name="ESTADO INFRAESTRUCTURA"/>
    <protectedRange sqref="C50:H81" name="AREA APROX"/>
    <protectedRange sqref="A10" name="CROQUIS"/>
    <protectedRange sqref="BI6" name="NRO ESTUDIANTES"/>
    <protectedRange sqref="AU6" name="TENENCIA"/>
    <protectedRange sqref="O6" name="NOMBRE IE"/>
    <protectedRange sqref="D6" name="AMIE"/>
    <protectedRange sqref="D7" name="ZONA"/>
    <protectedRange sqref="J7" name="DISTRITO"/>
    <protectedRange sqref="Q7" name="PROVINCIA"/>
    <protectedRange sqref="AH7" name="CANTON"/>
    <protectedRange sqref="AY7" name="DIRECCION"/>
    <protectedRange sqref="AA8" name="TELEFONO IE"/>
    <protectedRange sqref="AJ8" name="TIPOLOGIA"/>
    <protectedRange sqref="AY8" name="SOSTENIMIENTO"/>
    <protectedRange sqref="BJ8" name="CORD X"/>
    <protectedRange sqref="BP8" name="CORD Y"/>
    <protectedRange sqref="BI12:BS43" name="BLOQUEO"/>
    <protectedRange sqref="E45" name="AGUA"/>
    <protectedRange sqref="AA45" name="ALCANTARILLADO"/>
    <protectedRange sqref="AN45" name="ENERGIA ELECTRICA"/>
    <protectedRange sqref="BF45" name="TELEFONIA FIJA"/>
    <protectedRange sqref="AY45" name="INTERNET"/>
    <protectedRange sqref="BM45" name="ACCESIBILIDAD"/>
    <protectedRange sqref="A131" name="OBSERVACIONES"/>
    <protectedRange sqref="S8:V8" name="Fecha_Ultima_Intervencion"/>
    <protectedRange sqref="D8" name="Patrimonial"/>
    <protectedRange sqref="J8" name="Cod_Catalogacion"/>
    <protectedRange sqref="AP45" name="ENERGIA ELECTRICA DOTACION"/>
  </protectedRanges>
  <mergeCells count="988">
    <mergeCell ref="A138:AI138"/>
    <mergeCell ref="AJ138:BS138"/>
    <mergeCell ref="A130:BS130"/>
    <mergeCell ref="A131:BS131"/>
    <mergeCell ref="A132:C132"/>
    <mergeCell ref="D132:BP132"/>
    <mergeCell ref="A137:AI137"/>
    <mergeCell ref="AJ137:BS137"/>
    <mergeCell ref="C128:AI128"/>
    <mergeCell ref="AJ128:BO128"/>
    <mergeCell ref="BP128:BS128"/>
    <mergeCell ref="A129:B129"/>
    <mergeCell ref="C129:BM129"/>
    <mergeCell ref="BN129:BS129"/>
    <mergeCell ref="C126:AI126"/>
    <mergeCell ref="AJ126:BO126"/>
    <mergeCell ref="BP126:BS126"/>
    <mergeCell ref="C127:AI127"/>
    <mergeCell ref="AJ127:BO127"/>
    <mergeCell ref="BP127:BS127"/>
    <mergeCell ref="C124:AI124"/>
    <mergeCell ref="AJ124:BO124"/>
    <mergeCell ref="BP124:BS124"/>
    <mergeCell ref="C125:AI125"/>
    <mergeCell ref="AJ125:BO125"/>
    <mergeCell ref="BP125:BS125"/>
    <mergeCell ref="C122:AI122"/>
    <mergeCell ref="AJ122:BO122"/>
    <mergeCell ref="BP122:BS122"/>
    <mergeCell ref="C123:AI123"/>
    <mergeCell ref="AJ123:BO123"/>
    <mergeCell ref="BP123:BS123"/>
    <mergeCell ref="C120:AI120"/>
    <mergeCell ref="AJ120:BO120"/>
    <mergeCell ref="BP120:BS120"/>
    <mergeCell ref="C121:AI121"/>
    <mergeCell ref="AJ121:BO121"/>
    <mergeCell ref="BP121:BS121"/>
    <mergeCell ref="C118:AI118"/>
    <mergeCell ref="AJ118:BO118"/>
    <mergeCell ref="BP118:BS118"/>
    <mergeCell ref="C119:AI119"/>
    <mergeCell ref="AJ119:BO119"/>
    <mergeCell ref="BP119:BS119"/>
    <mergeCell ref="C116:AI116"/>
    <mergeCell ref="AJ116:BO116"/>
    <mergeCell ref="BP116:BS116"/>
    <mergeCell ref="C117:AI117"/>
    <mergeCell ref="AJ117:BO117"/>
    <mergeCell ref="BP117:BS117"/>
    <mergeCell ref="C114:AI114"/>
    <mergeCell ref="AJ114:BO114"/>
    <mergeCell ref="BP114:BS114"/>
    <mergeCell ref="C115:AI115"/>
    <mergeCell ref="AJ115:BO115"/>
    <mergeCell ref="BP115:BS115"/>
    <mergeCell ref="C112:AI112"/>
    <mergeCell ref="AJ112:BO112"/>
    <mergeCell ref="BP112:BS112"/>
    <mergeCell ref="C113:AI113"/>
    <mergeCell ref="AJ113:BO113"/>
    <mergeCell ref="BP113:BS113"/>
    <mergeCell ref="C110:AI110"/>
    <mergeCell ref="AJ110:BO110"/>
    <mergeCell ref="BP110:BS110"/>
    <mergeCell ref="C111:AI111"/>
    <mergeCell ref="AJ111:BO111"/>
    <mergeCell ref="BP111:BS111"/>
    <mergeCell ref="C108:AI108"/>
    <mergeCell ref="AJ108:BO108"/>
    <mergeCell ref="BP108:BS108"/>
    <mergeCell ref="C109:AI109"/>
    <mergeCell ref="AJ109:BO109"/>
    <mergeCell ref="BP109:BS109"/>
    <mergeCell ref="C106:AI106"/>
    <mergeCell ref="AJ106:BO106"/>
    <mergeCell ref="BP106:BS106"/>
    <mergeCell ref="C107:AI107"/>
    <mergeCell ref="AJ107:BO107"/>
    <mergeCell ref="BP107:BS107"/>
    <mergeCell ref="C104:AI104"/>
    <mergeCell ref="AJ104:BO104"/>
    <mergeCell ref="BP104:BS104"/>
    <mergeCell ref="C105:AI105"/>
    <mergeCell ref="AJ105:BO105"/>
    <mergeCell ref="BP105:BS105"/>
    <mergeCell ref="C102:AI102"/>
    <mergeCell ref="AJ102:BO102"/>
    <mergeCell ref="BP102:BS102"/>
    <mergeCell ref="C103:AI103"/>
    <mergeCell ref="AJ103:BO103"/>
    <mergeCell ref="BP103:BS103"/>
    <mergeCell ref="C100:AI100"/>
    <mergeCell ref="AJ100:BO100"/>
    <mergeCell ref="BP100:BS100"/>
    <mergeCell ref="C101:AI101"/>
    <mergeCell ref="AJ101:BO101"/>
    <mergeCell ref="BP101:BS101"/>
    <mergeCell ref="C98:AI98"/>
    <mergeCell ref="AJ98:BO98"/>
    <mergeCell ref="BP98:BS98"/>
    <mergeCell ref="C99:AI99"/>
    <mergeCell ref="AJ99:BO99"/>
    <mergeCell ref="BP99:BS99"/>
    <mergeCell ref="A94:BS94"/>
    <mergeCell ref="A95:B96"/>
    <mergeCell ref="C95:AI96"/>
    <mergeCell ref="AJ95:BO96"/>
    <mergeCell ref="BP95:BS96"/>
    <mergeCell ref="C97:AI97"/>
    <mergeCell ref="AJ97:BO97"/>
    <mergeCell ref="BP97:BS97"/>
    <mergeCell ref="AY90:BD91"/>
    <mergeCell ref="AB91:AI91"/>
    <mergeCell ref="AJ91:AO91"/>
    <mergeCell ref="A92:E93"/>
    <mergeCell ref="F92:Z93"/>
    <mergeCell ref="AB92:BS93"/>
    <mergeCell ref="AJ89:AO89"/>
    <mergeCell ref="A90:E91"/>
    <mergeCell ref="F90:Z91"/>
    <mergeCell ref="AB90:AI90"/>
    <mergeCell ref="AJ90:AO90"/>
    <mergeCell ref="AQ90:AX91"/>
    <mergeCell ref="BF86:BS91"/>
    <mergeCell ref="AB87:AI87"/>
    <mergeCell ref="AJ87:AO87"/>
    <mergeCell ref="A88:E89"/>
    <mergeCell ref="F88:Z89"/>
    <mergeCell ref="AB88:AI88"/>
    <mergeCell ref="AJ88:AO88"/>
    <mergeCell ref="AQ88:AX89"/>
    <mergeCell ref="AY88:BD89"/>
    <mergeCell ref="AB89:AI89"/>
    <mergeCell ref="A86:E87"/>
    <mergeCell ref="F86:Z87"/>
    <mergeCell ref="AB86:AI86"/>
    <mergeCell ref="AJ86:AO86"/>
    <mergeCell ref="AQ86:AX87"/>
    <mergeCell ref="AY86:BD87"/>
    <mergeCell ref="A83:BS83"/>
    <mergeCell ref="A84:E85"/>
    <mergeCell ref="F84:Z85"/>
    <mergeCell ref="AB84:AO85"/>
    <mergeCell ref="AQ84:BD85"/>
    <mergeCell ref="BF84:BS85"/>
    <mergeCell ref="BP81:BS81"/>
    <mergeCell ref="A82:B82"/>
    <mergeCell ref="C82:F82"/>
    <mergeCell ref="G82:L82"/>
    <mergeCell ref="M82:BM82"/>
    <mergeCell ref="BN82:BS82"/>
    <mergeCell ref="AK81:AL81"/>
    <mergeCell ref="AM81:AQ81"/>
    <mergeCell ref="AR81:AS81"/>
    <mergeCell ref="AT81:AV81"/>
    <mergeCell ref="AW81:AZ81"/>
    <mergeCell ref="BB81:BD81"/>
    <mergeCell ref="R81:S81"/>
    <mergeCell ref="T81:W81"/>
    <mergeCell ref="X81:Y81"/>
    <mergeCell ref="Z81:AC81"/>
    <mergeCell ref="AD81:AE81"/>
    <mergeCell ref="AF81:AJ81"/>
    <mergeCell ref="C81:D81"/>
    <mergeCell ref="E81:F81"/>
    <mergeCell ref="G81:H81"/>
    <mergeCell ref="R80:S80"/>
    <mergeCell ref="T80:W80"/>
    <mergeCell ref="X80:Y80"/>
    <mergeCell ref="Z80:AC80"/>
    <mergeCell ref="AD80:AE80"/>
    <mergeCell ref="AF80:AJ80"/>
    <mergeCell ref="BE81:BG81"/>
    <mergeCell ref="BH81:BJ81"/>
    <mergeCell ref="BL81:BO81"/>
    <mergeCell ref="I81:J81"/>
    <mergeCell ref="K81:L81"/>
    <mergeCell ref="M81:Q81"/>
    <mergeCell ref="AK80:AL80"/>
    <mergeCell ref="AM80:AQ80"/>
    <mergeCell ref="AR80:AS80"/>
    <mergeCell ref="BL79:BO79"/>
    <mergeCell ref="BP79:BS79"/>
    <mergeCell ref="C80:D80"/>
    <mergeCell ref="E80:F80"/>
    <mergeCell ref="G80:H80"/>
    <mergeCell ref="I80:J80"/>
    <mergeCell ref="K80:L80"/>
    <mergeCell ref="M80:Q80"/>
    <mergeCell ref="AK79:AL79"/>
    <mergeCell ref="AM79:AQ79"/>
    <mergeCell ref="AR79:AS79"/>
    <mergeCell ref="AT79:AV79"/>
    <mergeCell ref="AW79:AZ79"/>
    <mergeCell ref="BB79:BD79"/>
    <mergeCell ref="R79:S79"/>
    <mergeCell ref="T79:W79"/>
    <mergeCell ref="X79:Y79"/>
    <mergeCell ref="Z79:AC79"/>
    <mergeCell ref="BE80:BG80"/>
    <mergeCell ref="BH80:BJ80"/>
    <mergeCell ref="BL80:BO80"/>
    <mergeCell ref="BP80:BS80"/>
    <mergeCell ref="BE78:BG78"/>
    <mergeCell ref="BH78:BJ78"/>
    <mergeCell ref="BL78:BO78"/>
    <mergeCell ref="BP78:BS78"/>
    <mergeCell ref="AT78:AV78"/>
    <mergeCell ref="AW78:AZ78"/>
    <mergeCell ref="BB78:BD78"/>
    <mergeCell ref="BE79:BG79"/>
    <mergeCell ref="BH79:BJ79"/>
    <mergeCell ref="AT80:AV80"/>
    <mergeCell ref="AW80:AZ80"/>
    <mergeCell ref="BB80:BD80"/>
    <mergeCell ref="C79:D79"/>
    <mergeCell ref="E79:F79"/>
    <mergeCell ref="G79:H79"/>
    <mergeCell ref="I79:J79"/>
    <mergeCell ref="K79:L79"/>
    <mergeCell ref="M79:Q79"/>
    <mergeCell ref="AK78:AL78"/>
    <mergeCell ref="AM78:AQ78"/>
    <mergeCell ref="AR78:AS78"/>
    <mergeCell ref="R78:S78"/>
    <mergeCell ref="T78:W78"/>
    <mergeCell ref="X78:Y78"/>
    <mergeCell ref="Z78:AC78"/>
    <mergeCell ref="AD78:AE78"/>
    <mergeCell ref="AF78:AJ78"/>
    <mergeCell ref="C78:D78"/>
    <mergeCell ref="E78:F78"/>
    <mergeCell ref="G78:H78"/>
    <mergeCell ref="I78:J78"/>
    <mergeCell ref="K78:L78"/>
    <mergeCell ref="M78:Q78"/>
    <mergeCell ref="AD79:AE79"/>
    <mergeCell ref="AF79:AJ79"/>
    <mergeCell ref="AT77:AV77"/>
    <mergeCell ref="AW77:AZ77"/>
    <mergeCell ref="BB77:BD77"/>
    <mergeCell ref="R77:S77"/>
    <mergeCell ref="T77:W77"/>
    <mergeCell ref="X77:Y77"/>
    <mergeCell ref="Z77:AC77"/>
    <mergeCell ref="AD77:AE77"/>
    <mergeCell ref="AF77:AJ77"/>
    <mergeCell ref="AK77:AL77"/>
    <mergeCell ref="AM77:AQ77"/>
    <mergeCell ref="AR77:AS77"/>
    <mergeCell ref="BL76:BO76"/>
    <mergeCell ref="BP76:BS76"/>
    <mergeCell ref="C77:D77"/>
    <mergeCell ref="E77:F77"/>
    <mergeCell ref="G77:H77"/>
    <mergeCell ref="I77:J77"/>
    <mergeCell ref="K77:L77"/>
    <mergeCell ref="M77:Q77"/>
    <mergeCell ref="AK76:AL76"/>
    <mergeCell ref="AM76:AQ76"/>
    <mergeCell ref="AR76:AS76"/>
    <mergeCell ref="AT76:AV76"/>
    <mergeCell ref="AW76:AZ76"/>
    <mergeCell ref="BB76:BD76"/>
    <mergeCell ref="R76:S76"/>
    <mergeCell ref="T76:W76"/>
    <mergeCell ref="X76:Y76"/>
    <mergeCell ref="Z76:AC76"/>
    <mergeCell ref="AD76:AE76"/>
    <mergeCell ref="AF76:AJ76"/>
    <mergeCell ref="BE77:BG77"/>
    <mergeCell ref="BH77:BJ77"/>
    <mergeCell ref="BL77:BO77"/>
    <mergeCell ref="BP77:BS77"/>
    <mergeCell ref="BE75:BG75"/>
    <mergeCell ref="BH75:BJ75"/>
    <mergeCell ref="BL75:BO75"/>
    <mergeCell ref="BP75:BS75"/>
    <mergeCell ref="C76:D76"/>
    <mergeCell ref="E76:F76"/>
    <mergeCell ref="G76:H76"/>
    <mergeCell ref="I76:J76"/>
    <mergeCell ref="K76:L76"/>
    <mergeCell ref="M76:Q76"/>
    <mergeCell ref="AK75:AL75"/>
    <mergeCell ref="AM75:AQ75"/>
    <mergeCell ref="AR75:AS75"/>
    <mergeCell ref="AT75:AV75"/>
    <mergeCell ref="AW75:AZ75"/>
    <mergeCell ref="BB75:BD75"/>
    <mergeCell ref="R75:S75"/>
    <mergeCell ref="T75:W75"/>
    <mergeCell ref="X75:Y75"/>
    <mergeCell ref="Z75:AC75"/>
    <mergeCell ref="AD75:AE75"/>
    <mergeCell ref="AF75:AJ75"/>
    <mergeCell ref="BE76:BG76"/>
    <mergeCell ref="BH76:BJ76"/>
    <mergeCell ref="AT74:AV74"/>
    <mergeCell ref="AW74:AZ74"/>
    <mergeCell ref="BB74:BD74"/>
    <mergeCell ref="R74:S74"/>
    <mergeCell ref="T74:W74"/>
    <mergeCell ref="X74:Y74"/>
    <mergeCell ref="Z74:AC74"/>
    <mergeCell ref="AD74:AE74"/>
    <mergeCell ref="AF74:AJ74"/>
    <mergeCell ref="C75:D75"/>
    <mergeCell ref="E75:F75"/>
    <mergeCell ref="G75:H75"/>
    <mergeCell ref="I75:J75"/>
    <mergeCell ref="K75:L75"/>
    <mergeCell ref="M75:Q75"/>
    <mergeCell ref="AK74:AL74"/>
    <mergeCell ref="AM74:AQ74"/>
    <mergeCell ref="AR74:AS74"/>
    <mergeCell ref="BL73:BO73"/>
    <mergeCell ref="BP73:BS73"/>
    <mergeCell ref="C74:D74"/>
    <mergeCell ref="E74:F74"/>
    <mergeCell ref="G74:H74"/>
    <mergeCell ref="I74:J74"/>
    <mergeCell ref="K74:L74"/>
    <mergeCell ref="M74:Q74"/>
    <mergeCell ref="AK73:AL73"/>
    <mergeCell ref="AM73:AQ73"/>
    <mergeCell ref="AR73:AS73"/>
    <mergeCell ref="AT73:AV73"/>
    <mergeCell ref="AW73:AZ73"/>
    <mergeCell ref="BB73:BD73"/>
    <mergeCell ref="R73:S73"/>
    <mergeCell ref="T73:W73"/>
    <mergeCell ref="X73:Y73"/>
    <mergeCell ref="Z73:AC73"/>
    <mergeCell ref="AD73:AE73"/>
    <mergeCell ref="AF73:AJ73"/>
    <mergeCell ref="BE74:BG74"/>
    <mergeCell ref="BH74:BJ74"/>
    <mergeCell ref="BL74:BO74"/>
    <mergeCell ref="BP74:BS74"/>
    <mergeCell ref="BE72:BG72"/>
    <mergeCell ref="BH72:BJ72"/>
    <mergeCell ref="BL72:BO72"/>
    <mergeCell ref="BP72:BS72"/>
    <mergeCell ref="C73:D73"/>
    <mergeCell ref="E73:F73"/>
    <mergeCell ref="G73:H73"/>
    <mergeCell ref="I73:J73"/>
    <mergeCell ref="K73:L73"/>
    <mergeCell ref="M73:Q73"/>
    <mergeCell ref="AK72:AL72"/>
    <mergeCell ref="AM72:AQ72"/>
    <mergeCell ref="AR72:AS72"/>
    <mergeCell ref="AT72:AV72"/>
    <mergeCell ref="AW72:AZ72"/>
    <mergeCell ref="BB72:BD72"/>
    <mergeCell ref="R72:S72"/>
    <mergeCell ref="T72:W72"/>
    <mergeCell ref="X72:Y72"/>
    <mergeCell ref="Z72:AC72"/>
    <mergeCell ref="AD72:AE72"/>
    <mergeCell ref="AF72:AJ72"/>
    <mergeCell ref="BE73:BG73"/>
    <mergeCell ref="BH73:BJ73"/>
    <mergeCell ref="AT71:AV71"/>
    <mergeCell ref="AW71:AZ71"/>
    <mergeCell ref="BB71:BD71"/>
    <mergeCell ref="R71:S71"/>
    <mergeCell ref="T71:W71"/>
    <mergeCell ref="X71:Y71"/>
    <mergeCell ref="Z71:AC71"/>
    <mergeCell ref="AD71:AE71"/>
    <mergeCell ref="AF71:AJ71"/>
    <mergeCell ref="C72:D72"/>
    <mergeCell ref="E72:F72"/>
    <mergeCell ref="G72:H72"/>
    <mergeCell ref="I72:J72"/>
    <mergeCell ref="K72:L72"/>
    <mergeCell ref="M72:Q72"/>
    <mergeCell ref="AK71:AL71"/>
    <mergeCell ref="AM71:AQ71"/>
    <mergeCell ref="AR71:AS71"/>
    <mergeCell ref="BL70:BO70"/>
    <mergeCell ref="BP70:BS70"/>
    <mergeCell ref="C71:D71"/>
    <mergeCell ref="E71:F71"/>
    <mergeCell ref="G71:H71"/>
    <mergeCell ref="I71:J71"/>
    <mergeCell ref="K71:L71"/>
    <mergeCell ref="M71:Q71"/>
    <mergeCell ref="AK70:AL70"/>
    <mergeCell ref="AM70:AQ70"/>
    <mergeCell ref="AR70:AS70"/>
    <mergeCell ref="AT70:AV70"/>
    <mergeCell ref="AW70:AZ70"/>
    <mergeCell ref="BB70:BD70"/>
    <mergeCell ref="R70:S70"/>
    <mergeCell ref="T70:W70"/>
    <mergeCell ref="X70:Y70"/>
    <mergeCell ref="Z70:AC70"/>
    <mergeCell ref="AD70:AE70"/>
    <mergeCell ref="AF70:AJ70"/>
    <mergeCell ref="BE71:BG71"/>
    <mergeCell ref="BH71:BJ71"/>
    <mergeCell ref="BL71:BO71"/>
    <mergeCell ref="BP71:BS71"/>
    <mergeCell ref="BE69:BG69"/>
    <mergeCell ref="BH69:BJ69"/>
    <mergeCell ref="BL69:BO69"/>
    <mergeCell ref="BP69:BS69"/>
    <mergeCell ref="C70:D70"/>
    <mergeCell ref="E70:F70"/>
    <mergeCell ref="G70:H70"/>
    <mergeCell ref="I70:J70"/>
    <mergeCell ref="K70:L70"/>
    <mergeCell ref="M70:Q70"/>
    <mergeCell ref="AK69:AL69"/>
    <mergeCell ref="AM69:AQ69"/>
    <mergeCell ref="AR69:AS69"/>
    <mergeCell ref="AT69:AV69"/>
    <mergeCell ref="AW69:AZ69"/>
    <mergeCell ref="BB69:BD69"/>
    <mergeCell ref="R69:S69"/>
    <mergeCell ref="T69:W69"/>
    <mergeCell ref="X69:Y69"/>
    <mergeCell ref="Z69:AC69"/>
    <mergeCell ref="AD69:AE69"/>
    <mergeCell ref="AF69:AJ69"/>
    <mergeCell ref="BE70:BG70"/>
    <mergeCell ref="BH70:BJ70"/>
    <mergeCell ref="AT68:AV68"/>
    <mergeCell ref="AW68:AZ68"/>
    <mergeCell ref="BB68:BD68"/>
    <mergeCell ref="R68:S68"/>
    <mergeCell ref="T68:W68"/>
    <mergeCell ref="X68:Y68"/>
    <mergeCell ref="Z68:AC68"/>
    <mergeCell ref="AD68:AE68"/>
    <mergeCell ref="AF68:AJ68"/>
    <mergeCell ref="C69:D69"/>
    <mergeCell ref="E69:F69"/>
    <mergeCell ref="G69:H69"/>
    <mergeCell ref="I69:J69"/>
    <mergeCell ref="K69:L69"/>
    <mergeCell ref="M69:Q69"/>
    <mergeCell ref="AK68:AL68"/>
    <mergeCell ref="AM68:AQ68"/>
    <mergeCell ref="AR68:AS68"/>
    <mergeCell ref="BL67:BO67"/>
    <mergeCell ref="BP67:BS67"/>
    <mergeCell ref="C68:D68"/>
    <mergeCell ref="E68:F68"/>
    <mergeCell ref="G68:H68"/>
    <mergeCell ref="I68:J68"/>
    <mergeCell ref="K68:L68"/>
    <mergeCell ref="M68:Q68"/>
    <mergeCell ref="AK67:AL67"/>
    <mergeCell ref="AM67:AQ67"/>
    <mergeCell ref="AR67:AS67"/>
    <mergeCell ref="AT67:AV67"/>
    <mergeCell ref="AW67:AZ67"/>
    <mergeCell ref="BB67:BD67"/>
    <mergeCell ref="R67:S67"/>
    <mergeCell ref="T67:W67"/>
    <mergeCell ref="X67:Y67"/>
    <mergeCell ref="Z67:AC67"/>
    <mergeCell ref="AD67:AE67"/>
    <mergeCell ref="AF67:AJ67"/>
    <mergeCell ref="BE68:BG68"/>
    <mergeCell ref="BH68:BJ68"/>
    <mergeCell ref="BL68:BO68"/>
    <mergeCell ref="BP68:BS68"/>
    <mergeCell ref="BE66:BG66"/>
    <mergeCell ref="BH66:BJ66"/>
    <mergeCell ref="BL66:BO66"/>
    <mergeCell ref="BP66:BS66"/>
    <mergeCell ref="C67:D67"/>
    <mergeCell ref="E67:F67"/>
    <mergeCell ref="G67:H67"/>
    <mergeCell ref="I67:J67"/>
    <mergeCell ref="K67:L67"/>
    <mergeCell ref="M67:Q67"/>
    <mergeCell ref="AK66:AL66"/>
    <mergeCell ref="AM66:AQ66"/>
    <mergeCell ref="AR66:AS66"/>
    <mergeCell ref="AT66:AV66"/>
    <mergeCell ref="AW66:AZ66"/>
    <mergeCell ref="BB66:BD66"/>
    <mergeCell ref="R66:S66"/>
    <mergeCell ref="T66:W66"/>
    <mergeCell ref="X66:Y66"/>
    <mergeCell ref="Z66:AC66"/>
    <mergeCell ref="AD66:AE66"/>
    <mergeCell ref="AF66:AJ66"/>
    <mergeCell ref="BE67:BG67"/>
    <mergeCell ref="BH67:BJ67"/>
    <mergeCell ref="AT65:AV65"/>
    <mergeCell ref="AW65:AZ65"/>
    <mergeCell ref="BB65:BD65"/>
    <mergeCell ref="R65:S65"/>
    <mergeCell ref="T65:W65"/>
    <mergeCell ref="X65:Y65"/>
    <mergeCell ref="Z65:AC65"/>
    <mergeCell ref="AD65:AE65"/>
    <mergeCell ref="AF65:AJ65"/>
    <mergeCell ref="C66:D66"/>
    <mergeCell ref="E66:F66"/>
    <mergeCell ref="G66:H66"/>
    <mergeCell ref="I66:J66"/>
    <mergeCell ref="K66:L66"/>
    <mergeCell ref="M66:Q66"/>
    <mergeCell ref="AK65:AL65"/>
    <mergeCell ref="AM65:AQ65"/>
    <mergeCell ref="AR65:AS65"/>
    <mergeCell ref="BL64:BO64"/>
    <mergeCell ref="BP64:BS64"/>
    <mergeCell ref="C65:D65"/>
    <mergeCell ref="E65:F65"/>
    <mergeCell ref="G65:H65"/>
    <mergeCell ref="I65:J65"/>
    <mergeCell ref="K65:L65"/>
    <mergeCell ref="M65:Q65"/>
    <mergeCell ref="AK64:AL64"/>
    <mergeCell ref="AM64:AQ64"/>
    <mergeCell ref="AR64:AS64"/>
    <mergeCell ref="AT64:AV64"/>
    <mergeCell ref="AW64:AZ64"/>
    <mergeCell ref="BB64:BD64"/>
    <mergeCell ref="R64:S64"/>
    <mergeCell ref="T64:W64"/>
    <mergeCell ref="X64:Y64"/>
    <mergeCell ref="Z64:AC64"/>
    <mergeCell ref="AD64:AE64"/>
    <mergeCell ref="AF64:AJ64"/>
    <mergeCell ref="BE65:BG65"/>
    <mergeCell ref="BH65:BJ65"/>
    <mergeCell ref="BL65:BO65"/>
    <mergeCell ref="BP65:BS65"/>
    <mergeCell ref="BE63:BG63"/>
    <mergeCell ref="BH63:BJ63"/>
    <mergeCell ref="BL63:BO63"/>
    <mergeCell ref="BP63:BS63"/>
    <mergeCell ref="C64:D64"/>
    <mergeCell ref="E64:F64"/>
    <mergeCell ref="G64:H64"/>
    <mergeCell ref="I64:J64"/>
    <mergeCell ref="K64:L64"/>
    <mergeCell ref="M64:Q64"/>
    <mergeCell ref="AK63:AL63"/>
    <mergeCell ref="AM63:AQ63"/>
    <mergeCell ref="AR63:AS63"/>
    <mergeCell ref="AT63:AV63"/>
    <mergeCell ref="AW63:AZ63"/>
    <mergeCell ref="BB63:BD63"/>
    <mergeCell ref="R63:S63"/>
    <mergeCell ref="T63:W63"/>
    <mergeCell ref="X63:Y63"/>
    <mergeCell ref="Z63:AC63"/>
    <mergeCell ref="AD63:AE63"/>
    <mergeCell ref="AF63:AJ63"/>
    <mergeCell ref="BE64:BG64"/>
    <mergeCell ref="BH64:BJ64"/>
    <mergeCell ref="AT62:AV62"/>
    <mergeCell ref="AW62:AZ62"/>
    <mergeCell ref="BB62:BD62"/>
    <mergeCell ref="R62:S62"/>
    <mergeCell ref="T62:W62"/>
    <mergeCell ref="X62:Y62"/>
    <mergeCell ref="Z62:AC62"/>
    <mergeCell ref="AD62:AE62"/>
    <mergeCell ref="AF62:AJ62"/>
    <mergeCell ref="C63:D63"/>
    <mergeCell ref="E63:F63"/>
    <mergeCell ref="G63:H63"/>
    <mergeCell ref="I63:J63"/>
    <mergeCell ref="K63:L63"/>
    <mergeCell ref="M63:Q63"/>
    <mergeCell ref="AK62:AL62"/>
    <mergeCell ref="AM62:AQ62"/>
    <mergeCell ref="AR62:AS62"/>
    <mergeCell ref="BL61:BO61"/>
    <mergeCell ref="BP61:BS61"/>
    <mergeCell ref="C62:D62"/>
    <mergeCell ref="E62:F62"/>
    <mergeCell ref="G62:H62"/>
    <mergeCell ref="I62:J62"/>
    <mergeCell ref="K62:L62"/>
    <mergeCell ref="M62:Q62"/>
    <mergeCell ref="AK61:AL61"/>
    <mergeCell ref="AM61:AQ61"/>
    <mergeCell ref="AR61:AS61"/>
    <mergeCell ref="AT61:AV61"/>
    <mergeCell ref="AW61:AZ61"/>
    <mergeCell ref="BB61:BD61"/>
    <mergeCell ref="R61:S61"/>
    <mergeCell ref="T61:W61"/>
    <mergeCell ref="X61:Y61"/>
    <mergeCell ref="Z61:AC61"/>
    <mergeCell ref="AD61:AE61"/>
    <mergeCell ref="AF61:AJ61"/>
    <mergeCell ref="BE62:BG62"/>
    <mergeCell ref="BH62:BJ62"/>
    <mergeCell ref="BL62:BO62"/>
    <mergeCell ref="BP62:BS62"/>
    <mergeCell ref="BE60:BG60"/>
    <mergeCell ref="BH60:BJ60"/>
    <mergeCell ref="BL60:BO60"/>
    <mergeCell ref="BP60:BS60"/>
    <mergeCell ref="C61:D61"/>
    <mergeCell ref="E61:F61"/>
    <mergeCell ref="G61:H61"/>
    <mergeCell ref="I61:J61"/>
    <mergeCell ref="K61:L61"/>
    <mergeCell ref="M61:Q61"/>
    <mergeCell ref="AK60:AL60"/>
    <mergeCell ref="AM60:AQ60"/>
    <mergeCell ref="AR60:AS60"/>
    <mergeCell ref="AT60:AV60"/>
    <mergeCell ref="AW60:AZ60"/>
    <mergeCell ref="BB60:BD60"/>
    <mergeCell ref="R60:S60"/>
    <mergeCell ref="T60:W60"/>
    <mergeCell ref="X60:Y60"/>
    <mergeCell ref="Z60:AC60"/>
    <mergeCell ref="AD60:AE60"/>
    <mergeCell ref="AF60:AJ60"/>
    <mergeCell ref="BE61:BG61"/>
    <mergeCell ref="BH61:BJ61"/>
    <mergeCell ref="AT59:AV59"/>
    <mergeCell ref="AW59:AZ59"/>
    <mergeCell ref="BB59:BD59"/>
    <mergeCell ref="R59:S59"/>
    <mergeCell ref="T59:W59"/>
    <mergeCell ref="X59:Y59"/>
    <mergeCell ref="Z59:AC59"/>
    <mergeCell ref="AD59:AE59"/>
    <mergeCell ref="AF59:AJ59"/>
    <mergeCell ref="C60:D60"/>
    <mergeCell ref="E60:F60"/>
    <mergeCell ref="G60:H60"/>
    <mergeCell ref="I60:J60"/>
    <mergeCell ref="K60:L60"/>
    <mergeCell ref="M60:Q60"/>
    <mergeCell ref="AK59:AL59"/>
    <mergeCell ref="AM59:AQ59"/>
    <mergeCell ref="AR59:AS59"/>
    <mergeCell ref="BL58:BO58"/>
    <mergeCell ref="BP58:BS58"/>
    <mergeCell ref="C59:D59"/>
    <mergeCell ref="E59:F59"/>
    <mergeCell ref="G59:H59"/>
    <mergeCell ref="I59:J59"/>
    <mergeCell ref="K59:L59"/>
    <mergeCell ref="M59:Q59"/>
    <mergeCell ref="AK58:AL58"/>
    <mergeCell ref="AM58:AQ58"/>
    <mergeCell ref="AR58:AS58"/>
    <mergeCell ref="AT58:AV58"/>
    <mergeCell ref="AW58:AZ58"/>
    <mergeCell ref="BB58:BD58"/>
    <mergeCell ref="R58:S58"/>
    <mergeCell ref="T58:W58"/>
    <mergeCell ref="X58:Y58"/>
    <mergeCell ref="Z58:AC58"/>
    <mergeCell ref="AD58:AE58"/>
    <mergeCell ref="AF58:AJ58"/>
    <mergeCell ref="BE59:BG59"/>
    <mergeCell ref="BH59:BJ59"/>
    <mergeCell ref="BL59:BO59"/>
    <mergeCell ref="BP59:BS59"/>
    <mergeCell ref="BE57:BG57"/>
    <mergeCell ref="BH57:BJ57"/>
    <mergeCell ref="BL57:BO57"/>
    <mergeCell ref="BP57:BS57"/>
    <mergeCell ref="C58:D58"/>
    <mergeCell ref="E58:F58"/>
    <mergeCell ref="G58:H58"/>
    <mergeCell ref="I58:J58"/>
    <mergeCell ref="K58:L58"/>
    <mergeCell ref="M58:Q58"/>
    <mergeCell ref="AK57:AL57"/>
    <mergeCell ref="AM57:AQ57"/>
    <mergeCell ref="AR57:AS57"/>
    <mergeCell ref="AT57:AV57"/>
    <mergeCell ref="AW57:AZ57"/>
    <mergeCell ref="BB57:BD57"/>
    <mergeCell ref="R57:S57"/>
    <mergeCell ref="T57:W57"/>
    <mergeCell ref="X57:Y57"/>
    <mergeCell ref="Z57:AC57"/>
    <mergeCell ref="AD57:AE57"/>
    <mergeCell ref="AF57:AJ57"/>
    <mergeCell ref="BE58:BG58"/>
    <mergeCell ref="BH58:BJ58"/>
    <mergeCell ref="AT56:AV56"/>
    <mergeCell ref="AW56:AZ56"/>
    <mergeCell ref="BB56:BD56"/>
    <mergeCell ref="R56:S56"/>
    <mergeCell ref="T56:W56"/>
    <mergeCell ref="X56:Y56"/>
    <mergeCell ref="Z56:AC56"/>
    <mergeCell ref="AD56:AE56"/>
    <mergeCell ref="AF56:AJ56"/>
    <mergeCell ref="C57:D57"/>
    <mergeCell ref="E57:F57"/>
    <mergeCell ref="G57:H57"/>
    <mergeCell ref="I57:J57"/>
    <mergeCell ref="K57:L57"/>
    <mergeCell ref="M57:Q57"/>
    <mergeCell ref="AK56:AL56"/>
    <mergeCell ref="AM56:AQ56"/>
    <mergeCell ref="AR56:AS56"/>
    <mergeCell ref="BL55:BO55"/>
    <mergeCell ref="BP55:BS55"/>
    <mergeCell ref="C56:D56"/>
    <mergeCell ref="E56:F56"/>
    <mergeCell ref="G56:H56"/>
    <mergeCell ref="I56:J56"/>
    <mergeCell ref="K56:L56"/>
    <mergeCell ref="M56:Q56"/>
    <mergeCell ref="AK55:AL55"/>
    <mergeCell ref="AM55:AQ55"/>
    <mergeCell ref="AR55:AS55"/>
    <mergeCell ref="AT55:AV55"/>
    <mergeCell ref="AW55:AZ55"/>
    <mergeCell ref="BB55:BD55"/>
    <mergeCell ref="R55:S55"/>
    <mergeCell ref="T55:W55"/>
    <mergeCell ref="X55:Y55"/>
    <mergeCell ref="Z55:AC55"/>
    <mergeCell ref="AD55:AE55"/>
    <mergeCell ref="AF55:AJ55"/>
    <mergeCell ref="BE56:BG56"/>
    <mergeCell ref="BH56:BJ56"/>
    <mergeCell ref="BL56:BO56"/>
    <mergeCell ref="BP56:BS56"/>
    <mergeCell ref="BE54:BG54"/>
    <mergeCell ref="BH54:BJ54"/>
    <mergeCell ref="BL54:BO54"/>
    <mergeCell ref="BP54:BS54"/>
    <mergeCell ref="C55:D55"/>
    <mergeCell ref="E55:F55"/>
    <mergeCell ref="G55:H55"/>
    <mergeCell ref="I55:J55"/>
    <mergeCell ref="K55:L55"/>
    <mergeCell ref="M55:Q55"/>
    <mergeCell ref="AK54:AL54"/>
    <mergeCell ref="AM54:AQ54"/>
    <mergeCell ref="AR54:AS54"/>
    <mergeCell ref="AT54:AV54"/>
    <mergeCell ref="AW54:AZ54"/>
    <mergeCell ref="BB54:BD54"/>
    <mergeCell ref="R54:S54"/>
    <mergeCell ref="T54:W54"/>
    <mergeCell ref="X54:Y54"/>
    <mergeCell ref="Z54:AC54"/>
    <mergeCell ref="AD54:AE54"/>
    <mergeCell ref="AF54:AJ54"/>
    <mergeCell ref="BE55:BG55"/>
    <mergeCell ref="BH55:BJ55"/>
    <mergeCell ref="AT53:AV53"/>
    <mergeCell ref="AW53:AZ53"/>
    <mergeCell ref="BB53:BD53"/>
    <mergeCell ref="R53:S53"/>
    <mergeCell ref="T53:W53"/>
    <mergeCell ref="X53:Y53"/>
    <mergeCell ref="Z53:AC53"/>
    <mergeCell ref="AD53:AE53"/>
    <mergeCell ref="AF53:AJ53"/>
    <mergeCell ref="C54:D54"/>
    <mergeCell ref="E54:F54"/>
    <mergeCell ref="G54:H54"/>
    <mergeCell ref="I54:J54"/>
    <mergeCell ref="K54:L54"/>
    <mergeCell ref="M54:Q54"/>
    <mergeCell ref="AK53:AL53"/>
    <mergeCell ref="AM53:AQ53"/>
    <mergeCell ref="AR53:AS53"/>
    <mergeCell ref="BL52:BO52"/>
    <mergeCell ref="BP52:BS52"/>
    <mergeCell ref="C53:D53"/>
    <mergeCell ref="E53:F53"/>
    <mergeCell ref="G53:H53"/>
    <mergeCell ref="I53:J53"/>
    <mergeCell ref="K53:L53"/>
    <mergeCell ref="M53:Q53"/>
    <mergeCell ref="AK52:AL52"/>
    <mergeCell ref="AM52:AQ52"/>
    <mergeCell ref="AR52:AS52"/>
    <mergeCell ref="AT52:AV52"/>
    <mergeCell ref="AW52:AZ52"/>
    <mergeCell ref="BB52:BD52"/>
    <mergeCell ref="R52:S52"/>
    <mergeCell ref="T52:W52"/>
    <mergeCell ref="X52:Y52"/>
    <mergeCell ref="Z52:AC52"/>
    <mergeCell ref="AD52:AE52"/>
    <mergeCell ref="AF52:AJ52"/>
    <mergeCell ref="BE53:BG53"/>
    <mergeCell ref="BH53:BJ53"/>
    <mergeCell ref="BL53:BO53"/>
    <mergeCell ref="BP53:BS53"/>
    <mergeCell ref="BE51:BG51"/>
    <mergeCell ref="BH51:BJ51"/>
    <mergeCell ref="BL51:BO51"/>
    <mergeCell ref="BP51:BS51"/>
    <mergeCell ref="C52:D52"/>
    <mergeCell ref="E52:F52"/>
    <mergeCell ref="G52:H52"/>
    <mergeCell ref="I52:J52"/>
    <mergeCell ref="K52:L52"/>
    <mergeCell ref="M52:Q52"/>
    <mergeCell ref="AK51:AL51"/>
    <mergeCell ref="AM51:AQ51"/>
    <mergeCell ref="AR51:AS51"/>
    <mergeCell ref="AT51:AV51"/>
    <mergeCell ref="AW51:AZ51"/>
    <mergeCell ref="BB51:BD51"/>
    <mergeCell ref="R51:S51"/>
    <mergeCell ref="T51:W51"/>
    <mergeCell ref="X51:Y51"/>
    <mergeCell ref="Z51:AC51"/>
    <mergeCell ref="AD51:AE51"/>
    <mergeCell ref="AF51:AJ51"/>
    <mergeCell ref="BE52:BG52"/>
    <mergeCell ref="BH52:BJ52"/>
    <mergeCell ref="BE50:BG50"/>
    <mergeCell ref="BH50:BJ50"/>
    <mergeCell ref="BL50:BO50"/>
    <mergeCell ref="BP50:BS50"/>
    <mergeCell ref="C51:D51"/>
    <mergeCell ref="E51:F51"/>
    <mergeCell ref="G51:H51"/>
    <mergeCell ref="I51:J51"/>
    <mergeCell ref="K51:L51"/>
    <mergeCell ref="M51:Q51"/>
    <mergeCell ref="AK50:AL50"/>
    <mergeCell ref="AM50:AQ50"/>
    <mergeCell ref="AR50:AS50"/>
    <mergeCell ref="AT50:AV50"/>
    <mergeCell ref="AW50:AZ50"/>
    <mergeCell ref="BB50:BD50"/>
    <mergeCell ref="R50:S50"/>
    <mergeCell ref="T50:W50"/>
    <mergeCell ref="X50:Y50"/>
    <mergeCell ref="Z50:AC50"/>
    <mergeCell ref="AD50:AE50"/>
    <mergeCell ref="AF50:AJ50"/>
    <mergeCell ref="C50:D50"/>
    <mergeCell ref="E50:F50"/>
    <mergeCell ref="G50:H50"/>
    <mergeCell ref="I50:J50"/>
    <mergeCell ref="K50:L50"/>
    <mergeCell ref="M50:Q50"/>
    <mergeCell ref="CT48:CT49"/>
    <mergeCell ref="CV48:CV49"/>
    <mergeCell ref="CY48:CY49"/>
    <mergeCell ref="C49:D49"/>
    <mergeCell ref="E49:F49"/>
    <mergeCell ref="G49:H49"/>
    <mergeCell ref="I49:J49"/>
    <mergeCell ref="CG48:CG49"/>
    <mergeCell ref="CI48:CI49"/>
    <mergeCell ref="CK48:CK49"/>
    <mergeCell ref="CN48:CN49"/>
    <mergeCell ref="CP48:CP49"/>
    <mergeCell ref="CR48:CR49"/>
    <mergeCell ref="BP48:BS49"/>
    <mergeCell ref="BW48:BW49"/>
    <mergeCell ref="BY48:BY49"/>
    <mergeCell ref="CA48:CA49"/>
    <mergeCell ref="CC48:CC49"/>
    <mergeCell ref="CE48:CE49"/>
    <mergeCell ref="AT48:AV49"/>
    <mergeCell ref="BE48:BG49"/>
    <mergeCell ref="BH48:BJ49"/>
    <mergeCell ref="BL48:BO49"/>
    <mergeCell ref="Z48:AC49"/>
    <mergeCell ref="AD48:AE49"/>
    <mergeCell ref="AF48:AJ49"/>
    <mergeCell ref="AK48:AL49"/>
    <mergeCell ref="AM48:AQ49"/>
    <mergeCell ref="AR48:AS49"/>
    <mergeCell ref="A48:B49"/>
    <mergeCell ref="C48:J48"/>
    <mergeCell ref="K48:L49"/>
    <mergeCell ref="M48:Q49"/>
    <mergeCell ref="R48:S49"/>
    <mergeCell ref="T48:W49"/>
    <mergeCell ref="X48:Y49"/>
    <mergeCell ref="AW48:AZ49"/>
    <mergeCell ref="BB48:BD49"/>
    <mergeCell ref="A46:BS46"/>
    <mergeCell ref="AA45:AB45"/>
    <mergeCell ref="AC45:AH45"/>
    <mergeCell ref="AI45:AM45"/>
    <mergeCell ref="AN45:AO45"/>
    <mergeCell ref="AP45:AT45"/>
    <mergeCell ref="AU45:AX45"/>
    <mergeCell ref="A47:AZ47"/>
    <mergeCell ref="BB47:BJ47"/>
    <mergeCell ref="BL47:BS47"/>
    <mergeCell ref="BK41:BS41"/>
    <mergeCell ref="BK42:BS42"/>
    <mergeCell ref="BK43:BS43"/>
    <mergeCell ref="A44:BS44"/>
    <mergeCell ref="A45:D45"/>
    <mergeCell ref="E45:F45"/>
    <mergeCell ref="G45:K45"/>
    <mergeCell ref="L45:T45"/>
    <mergeCell ref="U45:V45"/>
    <mergeCell ref="W45:Z45"/>
    <mergeCell ref="AY45:AZ45"/>
    <mergeCell ref="BA45:BE45"/>
    <mergeCell ref="BF45:BG45"/>
    <mergeCell ref="BH45:BL45"/>
    <mergeCell ref="BM45:BS45"/>
    <mergeCell ref="BK38:BS38"/>
    <mergeCell ref="BK39:BS39"/>
    <mergeCell ref="BK40:BS40"/>
    <mergeCell ref="BK29:BS29"/>
    <mergeCell ref="BK30:BS30"/>
    <mergeCell ref="BK31:BS31"/>
    <mergeCell ref="BK32:BS32"/>
    <mergeCell ref="BK33:BS33"/>
    <mergeCell ref="BK34:BS34"/>
    <mergeCell ref="A9:BS9"/>
    <mergeCell ref="A10:BH43"/>
    <mergeCell ref="BI10:BJ11"/>
    <mergeCell ref="BK10:BS11"/>
    <mergeCell ref="BK12:BS12"/>
    <mergeCell ref="BK13:BS13"/>
    <mergeCell ref="BK14:BS14"/>
    <mergeCell ref="BK15:BS15"/>
    <mergeCell ref="BK16:BS16"/>
    <mergeCell ref="BK23:BS23"/>
    <mergeCell ref="BK24:BS24"/>
    <mergeCell ref="BK25:BS25"/>
    <mergeCell ref="BK26:BS26"/>
    <mergeCell ref="BK27:BS27"/>
    <mergeCell ref="BK28:BS28"/>
    <mergeCell ref="BK17:BS17"/>
    <mergeCell ref="BK18:BS18"/>
    <mergeCell ref="BK19:BS19"/>
    <mergeCell ref="BK20:BS20"/>
    <mergeCell ref="BK21:BS21"/>
    <mergeCell ref="BK22:BS22"/>
    <mergeCell ref="BK35:BS35"/>
    <mergeCell ref="BK36:BS36"/>
    <mergeCell ref="BK37:BS37"/>
    <mergeCell ref="A8:C8"/>
    <mergeCell ref="D8:E8"/>
    <mergeCell ref="F8:I8"/>
    <mergeCell ref="J8:N8"/>
    <mergeCell ref="O8:R8"/>
    <mergeCell ref="S8:V8"/>
    <mergeCell ref="W8:Z8"/>
    <mergeCell ref="AA8:AE8"/>
    <mergeCell ref="BP8:BS8"/>
    <mergeCell ref="AF8:AI8"/>
    <mergeCell ref="AJ8:AS8"/>
    <mergeCell ref="AT8:AX8"/>
    <mergeCell ref="AY8:BC8"/>
    <mergeCell ref="BD8:BH8"/>
    <mergeCell ref="BJ8:BN8"/>
    <mergeCell ref="AU7:AX7"/>
    <mergeCell ref="A4:BS4"/>
    <mergeCell ref="A5:BS5"/>
    <mergeCell ref="A6:C6"/>
    <mergeCell ref="D6:G6"/>
    <mergeCell ref="H6:N6"/>
    <mergeCell ref="O6:AP6"/>
    <mergeCell ref="AQ6:AT6"/>
    <mergeCell ref="AU6:BB6"/>
    <mergeCell ref="BC6:BH6"/>
    <mergeCell ref="BI6:BL6"/>
    <mergeCell ref="BM6:BO6"/>
    <mergeCell ref="BP6:BS6"/>
    <mergeCell ref="AY7:BS7"/>
    <mergeCell ref="A7:C7"/>
    <mergeCell ref="D7:F7"/>
    <mergeCell ref="G7:I7"/>
    <mergeCell ref="J7:L7"/>
    <mergeCell ref="M7:P7"/>
    <mergeCell ref="Q7:AD7"/>
    <mergeCell ref="AE7:AG7"/>
    <mergeCell ref="AH7:AT7"/>
  </mergeCells>
  <conditionalFormatting sqref="A97:C128 AJ97:AJ128 BP97:BS128">
    <cfRule type="expression" dxfId="82" priority="120">
      <formula>AND($A50="PC",$A50&lt;&gt;"")</formula>
    </cfRule>
    <cfRule type="expression" dxfId="81" priority="119">
      <formula>AND($A50="P",$A50&lt;&gt;"")</formula>
    </cfRule>
    <cfRule type="expression" dxfId="80" priority="118">
      <formula>AND($A50="C",$A50&lt;&gt;"")</formula>
    </cfRule>
    <cfRule type="expression" dxfId="79" priority="117">
      <formula>AND($A50="B",$A50&lt;&gt;"")</formula>
    </cfRule>
  </conditionalFormatting>
  <conditionalFormatting sqref="A50:AE81 AW50:AW81 BE50:BE81 BH50:BH81 BL50:BL81 BP50:BP81 CV50:CV81">
    <cfRule type="expression" dxfId="78" priority="108">
      <formula>AND($A50="PC",$A50&lt;&gt;"")</formula>
    </cfRule>
    <cfRule type="expression" dxfId="77" priority="107">
      <formula>AND($A50="P",$A50&lt;&gt;"")</formula>
    </cfRule>
    <cfRule type="expression" dxfId="76" priority="106">
      <formula>AND($A50="C",$A50&lt;&gt;"")</formula>
    </cfRule>
  </conditionalFormatting>
  <conditionalFormatting sqref="A50:AE81 AW50:AW81 BE50:BE81 BH50:BH81 BL50:BL81 CV50:CV81 BP50:BP81">
    <cfRule type="expression" dxfId="75" priority="97">
      <formula>AND($A50="B",$A50&lt;&gt;"")</formula>
    </cfRule>
  </conditionalFormatting>
  <conditionalFormatting sqref="G45:K45">
    <cfRule type="expression" dxfId="74" priority="124">
      <formula>AND($A50="PC",$A50&lt;&gt;"")</formula>
    </cfRule>
    <cfRule type="expression" dxfId="73" priority="123">
      <formula>AND($A50="P",$A50&lt;&gt;"")</formula>
    </cfRule>
    <cfRule type="expression" dxfId="72" priority="122">
      <formula>AND($A50="C",$A50&lt;&gt;"")</formula>
    </cfRule>
    <cfRule type="expression" dxfId="71" priority="121">
      <formula>AND($A50="B",$A50&lt;&gt;"")</formula>
    </cfRule>
  </conditionalFormatting>
  <conditionalFormatting sqref="R50:S81">
    <cfRule type="cellIs" dxfId="70" priority="89" operator="equal">
      <formula>"REGULAR"</formula>
    </cfRule>
    <cfRule type="cellIs" dxfId="69" priority="92" operator="equal">
      <formula>"MALO"</formula>
    </cfRule>
    <cfRule type="cellIs" dxfId="68" priority="95" operator="equal">
      <formula>"DETERIORO"</formula>
    </cfRule>
    <cfRule type="cellIs" dxfId="67" priority="65" operator="equal">
      <formula>"BUENO"</formula>
    </cfRule>
  </conditionalFormatting>
  <conditionalFormatting sqref="X50:Y81 AW50:AW81 BB50:BB81 BE50:BE81 BH50:BH81 BL50:BL81 CV50:CV81">
    <cfRule type="cellIs" dxfId="66" priority="90" operator="equal">
      <formula>"REGULAR"</formula>
    </cfRule>
    <cfRule type="cellIs" dxfId="65" priority="93" operator="equal">
      <formula>"MALO"</formula>
    </cfRule>
    <cfRule type="cellIs" dxfId="64" priority="96" operator="equal">
      <formula>"DETERIORO"</formula>
    </cfRule>
    <cfRule type="cellIs" dxfId="63" priority="67" operator="equal">
      <formula>"BUENO"</formula>
    </cfRule>
  </conditionalFormatting>
  <conditionalFormatting sqref="AC45">
    <cfRule type="expression" dxfId="62" priority="130">
      <formula>AND($A50="C",$A50&lt;&gt;"")</formula>
    </cfRule>
    <cfRule type="expression" dxfId="61" priority="131">
      <formula>AND($A50="P",$A50&lt;&gt;"")</formula>
    </cfRule>
    <cfRule type="expression" dxfId="60" priority="132">
      <formula>AND($A50="PC",$A50&lt;&gt;"")</formula>
    </cfRule>
    <cfRule type="expression" dxfId="59" priority="129">
      <formula>AND($A50="B",$A50&lt;&gt;"")</formula>
    </cfRule>
  </conditionalFormatting>
  <conditionalFormatting sqref="AD50:AE81">
    <cfRule type="cellIs" dxfId="58" priority="91" operator="equal">
      <formula>"MALO"</formula>
    </cfRule>
    <cfRule type="cellIs" dxfId="57" priority="66" operator="equal">
      <formula>"BUENO"</formula>
    </cfRule>
    <cfRule type="cellIs" dxfId="56" priority="94" operator="equal">
      <formula>"DETERIORO"</formula>
    </cfRule>
    <cfRule type="cellIs" dxfId="55" priority="88" operator="equal">
      <formula>"REGULAR"</formula>
    </cfRule>
  </conditionalFormatting>
  <conditionalFormatting sqref="AF50:AL81">
    <cfRule type="expression" dxfId="54" priority="49">
      <formula>AND($A50="B",$A50&lt;&gt;"")</formula>
    </cfRule>
    <cfRule type="expression" dxfId="53" priority="51">
      <formula>AND($A50="P",$A50&lt;&gt;"")</formula>
    </cfRule>
    <cfRule type="expression" dxfId="52" priority="52">
      <formula>AND($A50="PC",$A50&lt;&gt;"")</formula>
    </cfRule>
    <cfRule type="expression" dxfId="51" priority="50">
      <formula>AND($A50="C",$A50&lt;&gt;"")</formula>
    </cfRule>
  </conditionalFormatting>
  <conditionalFormatting sqref="AK50:AL81">
    <cfRule type="cellIs" dxfId="50" priority="48" operator="equal">
      <formula>"DETERIORO"</formula>
    </cfRule>
    <cfRule type="cellIs" dxfId="49" priority="46" operator="equal">
      <formula>"REGULAR"</formula>
    </cfRule>
    <cfRule type="cellIs" dxfId="48" priority="47" operator="equal">
      <formula>"MALO"</formula>
    </cfRule>
    <cfRule type="cellIs" dxfId="47" priority="45" operator="equal">
      <formula>"BUENO"</formula>
    </cfRule>
  </conditionalFormatting>
  <conditionalFormatting sqref="AM50:AT81">
    <cfRule type="expression" dxfId="46" priority="32">
      <formula>AND($A50="PC",$A50&lt;&gt;"")</formula>
    </cfRule>
    <cfRule type="expression" dxfId="45" priority="31">
      <formula>AND($A50="P",$A50&lt;&gt;"")</formula>
    </cfRule>
    <cfRule type="expression" dxfId="44" priority="30">
      <formula>AND($A50="C",$A50&lt;&gt;"")</formula>
    </cfRule>
    <cfRule type="expression" dxfId="43" priority="29">
      <formula>AND($A50="B",$A50&lt;&gt;"")</formula>
    </cfRule>
  </conditionalFormatting>
  <conditionalFormatting sqref="AP45">
    <cfRule type="expression" dxfId="42" priority="125">
      <formula>AND($A50="B",$A50&lt;&gt;"")</formula>
    </cfRule>
    <cfRule type="expression" dxfId="41" priority="128">
      <formula>AND($A50="PC",$A50&lt;&gt;"")</formula>
    </cfRule>
    <cfRule type="expression" dxfId="40" priority="126">
      <formula>AND($A50="C",$A50&lt;&gt;"")</formula>
    </cfRule>
    <cfRule type="expression" dxfId="39" priority="127">
      <formula>AND($A50="P",$A50&lt;&gt;"")</formula>
    </cfRule>
  </conditionalFormatting>
  <conditionalFormatting sqref="AR50:AT81">
    <cfRule type="cellIs" dxfId="38" priority="27" operator="equal">
      <formula>"MALO"</formula>
    </cfRule>
    <cfRule type="cellIs" dxfId="37" priority="25" operator="equal">
      <formula>"BUENO"</formula>
    </cfRule>
    <cfRule type="cellIs" dxfId="36" priority="26" operator="equal">
      <formula>"REGULAR"</formula>
    </cfRule>
    <cfRule type="cellIs" dxfId="35" priority="28" operator="equal">
      <formula>"DETERIORO"</formula>
    </cfRule>
  </conditionalFormatting>
  <conditionalFormatting sqref="AY86 AY88 AY90">
    <cfRule type="cellIs" dxfId="34" priority="72" operator="equal">
      <formula>"DETERIORO"</formula>
    </cfRule>
    <cfRule type="cellIs" dxfId="33" priority="71" operator="equal">
      <formula>"MALO"</formula>
    </cfRule>
    <cfRule type="cellIs" dxfId="32" priority="70" operator="equal">
      <formula>"REGULAR"</formula>
    </cfRule>
    <cfRule type="cellIs" dxfId="31" priority="69" operator="equal">
      <formula>"BUENO"</formula>
    </cfRule>
  </conditionalFormatting>
  <conditionalFormatting sqref="BB50:BB81">
    <cfRule type="expression" dxfId="30" priority="136">
      <formula>AND($A50="PC",$A50&lt;&gt;"")</formula>
    </cfRule>
    <cfRule type="expression" dxfId="29" priority="133">
      <formula>AND($A50="B",$A50&lt;&gt;"")</formula>
    </cfRule>
    <cfRule type="expression" dxfId="28" priority="134">
      <formula>AND($A50="C",$A50&lt;&gt;"")</formula>
    </cfRule>
    <cfRule type="expression" dxfId="27" priority="135">
      <formula>AND($A50="P",$A50&lt;&gt;"")</formula>
    </cfRule>
  </conditionalFormatting>
  <conditionalFormatting sqref="BI12:BS43">
    <cfRule type="expression" dxfId="26" priority="64">
      <formula>AND($BI12="B",$BI12&lt;&gt;"")</formula>
    </cfRule>
    <cfRule type="expression" dxfId="25" priority="63">
      <formula>AND($BI12="C",$BI12&lt;&gt;"")</formula>
    </cfRule>
    <cfRule type="expression" dxfId="24" priority="62">
      <formula>AND($BI12="P",$BI12&lt;&gt;"")</formula>
    </cfRule>
    <cfRule type="expression" dxfId="23" priority="61">
      <formula>AND($BI12="PC",$BI12&lt;&gt;"")</formula>
    </cfRule>
  </conditionalFormatting>
  <conditionalFormatting sqref="BW50:BW82">
    <cfRule type="cellIs" dxfId="22" priority="109" operator="equal">
      <formula>1</formula>
    </cfRule>
    <cfRule type="cellIs" dxfId="21" priority="110" operator="equal">
      <formula>2</formula>
    </cfRule>
    <cfRule type="cellIs" dxfId="20" priority="111" operator="equal">
      <formula>3</formula>
    </cfRule>
    <cfRule type="cellIs" dxfId="19" priority="112" operator="equal">
      <formula>4</formula>
    </cfRule>
  </conditionalFormatting>
  <conditionalFormatting sqref="BY50:CY82">
    <cfRule type="cellIs" dxfId="18" priority="8" operator="equal">
      <formula>4</formula>
    </cfRule>
    <cfRule type="cellIs" dxfId="17" priority="7" operator="equal">
      <formula>3</formula>
    </cfRule>
    <cfRule type="cellIs" dxfId="16" priority="6" operator="equal">
      <formula>2</formula>
    </cfRule>
    <cfRule type="cellIs" dxfId="15" priority="5" operator="equal">
      <formula>1</formula>
    </cfRule>
  </conditionalFormatting>
  <conditionalFormatting sqref="CK48">
    <cfRule type="cellIs" dxfId="14" priority="113" operator="equal">
      <formula>"DEFICIENTE"</formula>
    </cfRule>
    <cfRule type="cellIs" dxfId="13" priority="114" operator="equal">
      <formula>"MALO"</formula>
    </cfRule>
    <cfRule type="cellIs" dxfId="12" priority="115" operator="equal">
      <formula>"REGULAR"</formula>
    </cfRule>
    <cfRule type="cellIs" dxfId="11" priority="116" operator="equal">
      <formula>"BUENO"</formula>
    </cfRule>
  </conditionalFormatting>
  <conditionalFormatting sqref="CK50:CK93 BF86 AJ86:AJ91">
    <cfRule type="cellIs" dxfId="10" priority="68" operator="equal">
      <formula>"BUENO"</formula>
    </cfRule>
    <cfRule type="cellIs" dxfId="9" priority="87" operator="equal">
      <formula>"DETERIORO"</formula>
    </cfRule>
    <cfRule type="cellIs" dxfId="8" priority="86" operator="equal">
      <formula>"MALO"</formula>
    </cfRule>
    <cfRule type="cellIs" dxfId="7" priority="85" operator="equal">
      <formula>"REGULAR"</formula>
    </cfRule>
  </conditionalFormatting>
  <conditionalFormatting sqref="CV48">
    <cfRule type="cellIs" dxfId="6" priority="1" operator="equal">
      <formula>"DEFICIENTE"</formula>
    </cfRule>
    <cfRule type="cellIs" dxfId="5" priority="4" operator="equal">
      <formula>"BUENO"</formula>
    </cfRule>
    <cfRule type="cellIs" dxfId="4" priority="3" operator="equal">
      <formula>"REGULAR"</formula>
    </cfRule>
    <cfRule type="cellIs" dxfId="3" priority="2" operator="equal">
      <formula>"MALO"</formula>
    </cfRule>
  </conditionalFormatting>
  <dataValidations count="28">
    <dataValidation type="list" allowBlank="1" showInputMessage="1" showErrorMessage="1" sqref="AU6" xr:uid="{CE543071-19B8-4EFE-A3B8-A27D05BF11D7}">
      <formula1>PREDIO</formula1>
    </dataValidation>
    <dataValidation type="list" allowBlank="1" showInputMessage="1" showErrorMessage="1" sqref="D7:F7" xr:uid="{12A18D92-9866-45CB-A66E-E405E442AA7A}">
      <formula1>ZONAS</formula1>
    </dataValidation>
    <dataValidation type="list" allowBlank="1" showInputMessage="1" showErrorMessage="1" sqref="Q7:AD7" xr:uid="{817AA033-EFF8-40F4-AA97-2740CE8EFFAC}">
      <formula1>PROVINCIAS</formula1>
    </dataValidation>
    <dataValidation type="list" allowBlank="1" showInputMessage="1" showErrorMessage="1" sqref="AY8" xr:uid="{9C8003FA-AD83-496E-913B-91F98B5CA19E}">
      <formula1>SOSTENIMIENTO</formula1>
    </dataValidation>
    <dataValidation type="list" allowBlank="1" showInputMessage="1" showErrorMessage="1" sqref="AA45:AB45 AN45:AO45 BF45:BG45 AY45:AZ45 E45:F45 D8:E8 U45:V45" xr:uid="{FC6C9832-779C-4A05-9E15-16509FD61A50}">
      <formula1>"SI,NO"</formula1>
    </dataValidation>
    <dataValidation type="list" allowBlank="1" showInputMessage="1" showErrorMessage="1" sqref="BM45" xr:uid="{F14A964E-B78D-4524-A89A-4AA543F41623}">
      <formula1>ACCESO</formula1>
    </dataValidation>
    <dataValidation type="list" allowBlank="1" showInputMessage="1" showErrorMessage="1" sqref="X50:Y81" xr:uid="{C15D4B7E-A22A-4E49-9E05-59C7427037CF}">
      <formula1>_xlfn.IFS(A50="B",ESTADO,A50="C",ESTADO,A50="P","-",A50="PC","-")</formula1>
    </dataValidation>
    <dataValidation type="list" allowBlank="1" showInputMessage="1" showErrorMessage="1" sqref="AD50:AE81" xr:uid="{0B72CC70-3711-4A8F-9D1B-793D83CBDC66}">
      <formula1>_xlfn.IFS(A50="B",ESTADO,A50="C","-",A50="P","-",A50="PC",ESTADO)</formula1>
    </dataValidation>
    <dataValidation type="list" allowBlank="1" showInputMessage="1" showErrorMessage="1" sqref="T50:W81" xr:uid="{56D44426-283E-41B4-AB8C-A87FD5006F58}">
      <formula1>_xlfn.IFS(A50="B",MAMPOSTERIA,A50="C",MAMPOSTERIA_CERRAMIENTO,A50="P","-",A50="PC","-")</formula1>
    </dataValidation>
    <dataValidation type="list" allowBlank="1" showInputMessage="1" showErrorMessage="1" sqref="Z50:AC81" xr:uid="{6360398C-3637-45D1-9C7F-FEC1B7175941}">
      <formula1>_xlfn.IFS(A50="B",CUBIERTA,A50="C","-",A50="P","-",A50="PC",CUBIERTA_PATIO)</formula1>
    </dataValidation>
    <dataValidation type="list" allowBlank="1" showInputMessage="1" showErrorMessage="1" sqref="K50:L81" xr:uid="{064F034D-855A-422D-AB79-EEADEFBDFDE9}">
      <formula1>_xlfn.IFS(A50="B",EDAD,A50="C",EDAD,A50="P",EDAD,A50="PC",EDAD)</formula1>
    </dataValidation>
    <dataValidation type="custom" allowBlank="1" showInputMessage="1" showErrorMessage="1" sqref="G50:H81" xr:uid="{A33800B6-1A25-418E-9375-E983D0101B2E}">
      <formula1>IF(A50="B",G50&gt;0,0)</formula1>
    </dataValidation>
    <dataValidation type="list" allowBlank="1" showInputMessage="1" showErrorMessage="1" sqref="AJ8" xr:uid="{F9547987-5532-41D5-A1B8-B9D7CA6B671E}">
      <formula1>TIPOLOGIA</formula1>
    </dataValidation>
    <dataValidation type="list" allowBlank="1" showInputMessage="1" showErrorMessage="1" sqref="AF50:AJ81" xr:uid="{5C0A28D6-7126-42EA-AA53-220399DBE840}">
      <formula1>_xlfn.IFS(A50="B",PISO,A50="P",PISO,A50="PC",PISO)</formula1>
    </dataValidation>
    <dataValidation type="list" allowBlank="1" showInputMessage="1" showErrorMessage="1" sqref="M50:Q81" xr:uid="{03D76C35-03E4-4FC2-AC30-B3FE18E3B9CA}">
      <formula1>_xlfn.IFS(A50="B",ESTRUCTURA,A50="C",ESTRUCTURA,A50="PC",ESTRUCTURA)</formula1>
    </dataValidation>
    <dataValidation type="list" allowBlank="1" showInputMessage="1" showErrorMessage="1" sqref="R50:S81" xr:uid="{07A07A59-EF2B-4384-BDBA-E88381CE9CD4}">
      <formula1>_xlfn.IFS(A50="B",ESTADO,A50="C",ESTADO,A50="PC",ESTADO)</formula1>
    </dataValidation>
    <dataValidation type="list" allowBlank="1" showInputMessage="1" showErrorMessage="1" sqref="AK50:AL81" xr:uid="{374B2534-FB30-424C-AEFC-45C244CF04CF}">
      <formula1>_xlfn.IFS(A50="B",ESTADO,A50="P",ESTADO,A50="PC",ESTADO)</formula1>
    </dataValidation>
    <dataValidation type="list" allowBlank="1" showInputMessage="1" showErrorMessage="1" sqref="AM50:AQ81" xr:uid="{BC16BB12-9322-4350-84B6-0DB2AA63E344}">
      <formula1>_xlfn.IFS(A50="B",PUERTA_VENTANA)</formula1>
    </dataValidation>
    <dataValidation type="list" allowBlank="1" showInputMessage="1" showErrorMessage="1" sqref="AR50:AS81" xr:uid="{ACE82E73-8825-4EC2-93D4-68A884C41DDD}">
      <formula1>_xlfn.IFS(A50="B",ESTADO)</formula1>
    </dataValidation>
    <dataValidation type="list" allowBlank="1" showInputMessage="1" showErrorMessage="1" sqref="AC45" xr:uid="{F9871D3E-DF93-4E35-9BEE-37DE043FD220}">
      <formula1>_xlfn.IFS(A97="B",ALCANTARILLADO,A97="C","-",A97="P","-",A97="PC","-")</formula1>
    </dataValidation>
    <dataValidation type="list" allowBlank="1" showInputMessage="1" showErrorMessage="1" sqref="BI12:BI44 AK45 BI94" xr:uid="{FCA43A29-15BD-437E-8C49-9E94F6702D52}">
      <formula1>"B,P,PC,C"</formula1>
    </dataValidation>
    <dataValidation type="list" allowBlank="1" showInputMessage="1" showErrorMessage="1" sqref="AP45" xr:uid="{C45DD1F5-ABB2-468E-8348-0A13F0929B7E}">
      <formula1>_xlfn.IFS(A97="B",ENERGIA,A97="C","-",A97="P","-",A97="PC",ENERGIA)</formula1>
    </dataValidation>
    <dataValidation type="list" allowBlank="1" showInputMessage="1" showErrorMessage="1" sqref="AT50:AT81" xr:uid="{D6AF5E4C-8E2D-4787-A2FC-8AAC49FE9B20}">
      <formula1>_xlfn.IFS(A50="B",ESTADO,A50="PC",ESTADO)</formula1>
    </dataValidation>
    <dataValidation type="list" allowBlank="1" showInputMessage="1" showErrorMessage="1" sqref="BB50:BB81" xr:uid="{6A93FD9E-5E37-447C-9A29-D5B67DFEDC3E}">
      <formula1>_xlfn.IFS(A50="B",ESTADO)</formula1>
    </dataValidation>
    <dataValidation type="list" allowBlank="1" showInputMessage="1" showErrorMessage="1" sqref="BE50:BE81" xr:uid="{CBC7527A-9000-40D1-8F09-CC59010780DC}">
      <formula1>_xlfn.IFS(A50="B",ESTADO)</formula1>
    </dataValidation>
    <dataValidation type="list" allowBlank="1" showInputMessage="1" showErrorMessage="1" sqref="BH50:BJ81" xr:uid="{43876CDA-06D3-442B-AB38-14C30C62FFB5}">
      <formula1>_xlfn.IFS(A50="B",ESTADO,A50="PC",ESTADO)</formula1>
    </dataValidation>
    <dataValidation type="list" allowBlank="1" showInputMessage="1" showErrorMessage="1" sqref="G45:K45" xr:uid="{69C08E1C-CE0A-41BD-8698-5912ED064356}">
      <formula1>_xlfn.IFS(A97="B",ABASTECIMIENTO,A97="C","-",A97="P","-",A97="PC","-")</formula1>
    </dataValidation>
    <dataValidation type="custom" allowBlank="1" showInputMessage="1" showErrorMessage="1" sqref="E50:F81" xr:uid="{42B8C0FD-5905-47F6-88CE-8D5A523C319A}">
      <formula1>IF(A50="C",0,E50&gt;0)</formula1>
    </dataValidation>
  </dataValidations>
  <pageMargins left="3.937007874015748E-2" right="3.937007874015748E-2" top="0.19685039370078741" bottom="0.19685039370078741" header="0" footer="0"/>
  <pageSetup orientation="landscape"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6E548A-F2B3-4EEC-A4AD-8913F2EC1EC8}">
  <sheetPr>
    <tabColor theme="9" tint="0.39997558519241921"/>
  </sheetPr>
  <dimension ref="A1:H82"/>
  <sheetViews>
    <sheetView view="pageBreakPreview" topLeftCell="A38" zoomScale="115" zoomScaleNormal="130" zoomScaleSheetLayoutView="115" workbookViewId="0">
      <selection activeCell="F91" sqref="F91"/>
    </sheetView>
  </sheetViews>
  <sheetFormatPr baseColWidth="10" defaultRowHeight="15" x14ac:dyDescent="0.25"/>
  <cols>
    <col min="1" max="1" width="3.85546875" customWidth="1"/>
    <col min="2" max="2" width="29.28515625" customWidth="1"/>
    <col min="3" max="6" width="15.140625" customWidth="1"/>
    <col min="7" max="7" width="44.85546875" customWidth="1"/>
    <col min="8" max="8" width="3.42578125" customWidth="1"/>
  </cols>
  <sheetData>
    <row r="1" spans="1:8" ht="15.75" thickBot="1" x14ac:dyDescent="0.3">
      <c r="A1" s="21"/>
      <c r="B1" s="21"/>
      <c r="C1" s="21"/>
      <c r="D1" s="21"/>
      <c r="E1" s="21"/>
      <c r="F1" s="21"/>
      <c r="G1" s="21"/>
      <c r="H1" s="21"/>
    </row>
    <row r="2" spans="1:8" ht="15.75" thickBot="1" x14ac:dyDescent="0.3">
      <c r="A2" s="21"/>
      <c r="B2" s="506" t="s">
        <v>158</v>
      </c>
      <c r="C2" s="507"/>
      <c r="D2" s="507"/>
      <c r="E2" s="507"/>
      <c r="F2" s="507"/>
      <c r="G2" s="508"/>
      <c r="H2" s="21"/>
    </row>
    <row r="3" spans="1:8" ht="14.45" customHeight="1" x14ac:dyDescent="0.25">
      <c r="A3" s="21"/>
      <c r="B3" s="509" t="s">
        <v>122</v>
      </c>
      <c r="C3" s="510"/>
      <c r="D3" s="510"/>
      <c r="E3" s="510"/>
      <c r="F3" s="510"/>
      <c r="G3" s="511"/>
      <c r="H3" s="21"/>
    </row>
    <row r="4" spans="1:8" ht="31.15" customHeight="1" x14ac:dyDescent="0.25">
      <c r="A4" s="21"/>
      <c r="B4" s="36" t="s">
        <v>16</v>
      </c>
      <c r="C4" s="16" t="s">
        <v>123</v>
      </c>
      <c r="D4" s="16" t="s">
        <v>124</v>
      </c>
      <c r="E4" s="16" t="s">
        <v>125</v>
      </c>
      <c r="F4" s="16" t="s">
        <v>126</v>
      </c>
      <c r="G4" s="37" t="s">
        <v>96</v>
      </c>
      <c r="H4" s="21"/>
    </row>
    <row r="5" spans="1:8" ht="19.899999999999999" customHeight="1" x14ac:dyDescent="0.25">
      <c r="A5" s="21"/>
      <c r="B5" s="19" t="s">
        <v>127</v>
      </c>
      <c r="C5" s="143"/>
      <c r="D5" s="143"/>
      <c r="E5" s="143"/>
      <c r="F5" s="143"/>
      <c r="G5" s="38"/>
      <c r="H5" s="21"/>
    </row>
    <row r="6" spans="1:8" ht="19.899999999999999" customHeight="1" x14ac:dyDescent="0.25">
      <c r="A6" s="21"/>
      <c r="B6" s="19" t="s">
        <v>128</v>
      </c>
      <c r="C6" s="143"/>
      <c r="D6" s="143"/>
      <c r="E6" s="143"/>
      <c r="F6" s="143"/>
      <c r="G6" s="38"/>
      <c r="H6" s="21"/>
    </row>
    <row r="7" spans="1:8" ht="19.899999999999999" customHeight="1" x14ac:dyDescent="0.25">
      <c r="A7" s="21"/>
      <c r="B7" s="19" t="s">
        <v>129</v>
      </c>
      <c r="C7" s="143"/>
      <c r="D7" s="143"/>
      <c r="E7" s="143"/>
      <c r="F7" s="143"/>
      <c r="G7" s="38"/>
      <c r="H7" s="21"/>
    </row>
    <row r="8" spans="1:8" ht="19.899999999999999" customHeight="1" x14ac:dyDescent="0.25">
      <c r="A8" s="21"/>
      <c r="B8" s="19" t="s">
        <v>130</v>
      </c>
      <c r="C8" s="143"/>
      <c r="D8" s="143"/>
      <c r="E8" s="143"/>
      <c r="F8" s="143"/>
      <c r="G8" s="38"/>
      <c r="H8" s="21"/>
    </row>
    <row r="9" spans="1:8" ht="15.75" thickBot="1" x14ac:dyDescent="0.3">
      <c r="A9" s="21"/>
      <c r="B9" s="39" t="s">
        <v>18</v>
      </c>
      <c r="C9" s="144">
        <f>SUM(C5:C8)</f>
        <v>0</v>
      </c>
      <c r="D9" s="144">
        <f t="shared" ref="D9:F9" si="0">SUM(D5:D8)</f>
        <v>0</v>
      </c>
      <c r="E9" s="144">
        <f t="shared" si="0"/>
        <v>0</v>
      </c>
      <c r="F9" s="144">
        <f t="shared" si="0"/>
        <v>0</v>
      </c>
      <c r="G9" s="106"/>
      <c r="H9" s="21"/>
    </row>
    <row r="10" spans="1:8" ht="15.75" thickBot="1" x14ac:dyDescent="0.3">
      <c r="A10" s="21"/>
      <c r="B10" s="21"/>
      <c r="C10" s="21"/>
      <c r="D10" s="21"/>
      <c r="E10" s="21"/>
      <c r="F10" s="21"/>
      <c r="G10" s="21"/>
      <c r="H10" s="21"/>
    </row>
    <row r="11" spans="1:8" ht="14.45" customHeight="1" x14ac:dyDescent="0.25">
      <c r="A11" s="21"/>
      <c r="B11" s="501" t="s">
        <v>394</v>
      </c>
      <c r="C11" s="502"/>
      <c r="D11" s="502"/>
      <c r="E11" s="502"/>
      <c r="F11" s="502"/>
      <c r="G11" s="503"/>
      <c r="H11" s="21"/>
    </row>
    <row r="12" spans="1:8" x14ac:dyDescent="0.25">
      <c r="A12" s="21"/>
      <c r="B12" s="36" t="s">
        <v>16</v>
      </c>
      <c r="C12" s="16" t="s">
        <v>19</v>
      </c>
      <c r="D12" s="16" t="s">
        <v>20</v>
      </c>
      <c r="E12" s="16" t="s">
        <v>410</v>
      </c>
      <c r="F12" s="516" t="s">
        <v>96</v>
      </c>
      <c r="G12" s="517"/>
      <c r="H12" s="21"/>
    </row>
    <row r="13" spans="1:8" x14ac:dyDescent="0.25">
      <c r="A13" s="21"/>
      <c r="B13" s="19" t="s">
        <v>131</v>
      </c>
      <c r="C13" s="2"/>
      <c r="D13" s="2"/>
      <c r="E13" s="142"/>
      <c r="F13" s="491"/>
      <c r="G13" s="492"/>
      <c r="H13" s="21"/>
    </row>
    <row r="14" spans="1:8" x14ac:dyDescent="0.25">
      <c r="A14" s="21"/>
      <c r="B14" s="19" t="s">
        <v>132</v>
      </c>
      <c r="C14" s="2"/>
      <c r="D14" s="2"/>
      <c r="E14" s="142"/>
      <c r="F14" s="491"/>
      <c r="G14" s="492"/>
      <c r="H14" s="21"/>
    </row>
    <row r="15" spans="1:8" x14ac:dyDescent="0.25">
      <c r="A15" s="21"/>
      <c r="B15" s="19" t="s">
        <v>395</v>
      </c>
      <c r="C15" s="2"/>
      <c r="D15" s="2"/>
      <c r="E15" s="142"/>
      <c r="F15" s="491"/>
      <c r="G15" s="492"/>
      <c r="H15" s="21"/>
    </row>
    <row r="16" spans="1:8" x14ac:dyDescent="0.25">
      <c r="A16" s="21"/>
      <c r="B16" s="19" t="s">
        <v>411</v>
      </c>
      <c r="C16" s="2"/>
      <c r="D16" s="2"/>
      <c r="E16" s="142"/>
      <c r="F16" s="491"/>
      <c r="G16" s="492"/>
      <c r="H16" s="21"/>
    </row>
    <row r="17" spans="1:8" x14ac:dyDescent="0.25">
      <c r="A17" s="21"/>
      <c r="B17" s="19"/>
      <c r="C17" s="2"/>
      <c r="D17" s="2"/>
      <c r="E17" s="142"/>
      <c r="F17" s="491"/>
      <c r="G17" s="492"/>
      <c r="H17" s="21"/>
    </row>
    <row r="18" spans="1:8" x14ac:dyDescent="0.25">
      <c r="A18" s="21"/>
      <c r="B18" s="19"/>
      <c r="C18" s="2"/>
      <c r="D18" s="2"/>
      <c r="E18" s="142"/>
      <c r="F18" s="491"/>
      <c r="G18" s="492"/>
      <c r="H18" s="21"/>
    </row>
    <row r="19" spans="1:8" ht="15.75" thickBot="1" x14ac:dyDescent="0.3">
      <c r="A19" s="21"/>
      <c r="B19" s="46"/>
      <c r="C19" s="43"/>
      <c r="D19" s="43"/>
      <c r="E19" s="141"/>
      <c r="F19" s="495"/>
      <c r="G19" s="496"/>
      <c r="H19" s="21"/>
    </row>
    <row r="20" spans="1:8" ht="15.75" thickBot="1" x14ac:dyDescent="0.3">
      <c r="A20" s="21"/>
      <c r="B20" s="21"/>
      <c r="C20" s="21"/>
      <c r="D20" s="21"/>
      <c r="E20" s="21"/>
      <c r="F20" s="21"/>
      <c r="G20" s="21"/>
      <c r="H20" s="21"/>
    </row>
    <row r="21" spans="1:8" x14ac:dyDescent="0.25">
      <c r="A21" s="21"/>
      <c r="B21" s="501" t="s">
        <v>408</v>
      </c>
      <c r="C21" s="502"/>
      <c r="D21" s="502"/>
      <c r="E21" s="502"/>
      <c r="F21" s="502"/>
      <c r="G21" s="503"/>
      <c r="H21" s="21"/>
    </row>
    <row r="22" spans="1:8" x14ac:dyDescent="0.25">
      <c r="A22" s="21"/>
      <c r="B22" s="36" t="s">
        <v>409</v>
      </c>
      <c r="C22" s="16" t="s">
        <v>16</v>
      </c>
      <c r="D22" s="16" t="s">
        <v>412</v>
      </c>
      <c r="E22" s="16" t="s">
        <v>133</v>
      </c>
      <c r="F22" s="514" t="s">
        <v>96</v>
      </c>
      <c r="G22" s="515"/>
      <c r="H22" s="21"/>
    </row>
    <row r="23" spans="1:8" x14ac:dyDescent="0.25">
      <c r="A23" s="21"/>
      <c r="B23" s="19"/>
      <c r="C23" s="142"/>
      <c r="D23" s="142"/>
      <c r="E23" s="142"/>
      <c r="F23" s="493"/>
      <c r="G23" s="494"/>
      <c r="H23" s="21"/>
    </row>
    <row r="24" spans="1:8" x14ac:dyDescent="0.25">
      <c r="A24" s="21"/>
      <c r="B24" s="19"/>
      <c r="C24" s="142"/>
      <c r="D24" s="142"/>
      <c r="E24" s="142"/>
      <c r="F24" s="493"/>
      <c r="G24" s="494"/>
      <c r="H24" s="21"/>
    </row>
    <row r="25" spans="1:8" x14ac:dyDescent="0.25">
      <c r="A25" s="21"/>
      <c r="B25" s="19"/>
      <c r="C25" s="142"/>
      <c r="D25" s="142"/>
      <c r="E25" s="142"/>
      <c r="F25" s="493"/>
      <c r="G25" s="494"/>
      <c r="H25" s="21"/>
    </row>
    <row r="26" spans="1:8" x14ac:dyDescent="0.25">
      <c r="A26" s="21"/>
      <c r="B26" s="19"/>
      <c r="C26" s="142"/>
      <c r="D26" s="142"/>
      <c r="E26" s="142"/>
      <c r="F26" s="493"/>
      <c r="G26" s="494"/>
      <c r="H26" s="21"/>
    </row>
    <row r="27" spans="1:8" x14ac:dyDescent="0.25">
      <c r="A27" s="21"/>
      <c r="B27" s="19"/>
      <c r="C27" s="142"/>
      <c r="D27" s="142"/>
      <c r="E27" s="129"/>
      <c r="F27" s="493"/>
      <c r="G27" s="494"/>
      <c r="H27" s="21"/>
    </row>
    <row r="28" spans="1:8" x14ac:dyDescent="0.25">
      <c r="A28" s="21"/>
      <c r="B28" s="19"/>
      <c r="C28" s="142"/>
      <c r="D28" s="142"/>
      <c r="E28" s="142"/>
      <c r="F28" s="493"/>
      <c r="G28" s="494"/>
      <c r="H28" s="21"/>
    </row>
    <row r="29" spans="1:8" x14ac:dyDescent="0.25">
      <c r="A29" s="21"/>
      <c r="B29" s="19"/>
      <c r="C29" s="142"/>
      <c r="D29" s="142"/>
      <c r="E29" s="142"/>
      <c r="F29" s="493"/>
      <c r="G29" s="494"/>
      <c r="H29" s="21"/>
    </row>
    <row r="30" spans="1:8" x14ac:dyDescent="0.25">
      <c r="A30" s="21"/>
      <c r="B30" s="19"/>
      <c r="C30" s="142"/>
      <c r="D30" s="142"/>
      <c r="E30" s="142"/>
      <c r="F30" s="493"/>
      <c r="G30" s="494"/>
      <c r="H30" s="21"/>
    </row>
    <row r="31" spans="1:8" x14ac:dyDescent="0.25">
      <c r="A31" s="21"/>
      <c r="B31" s="19"/>
      <c r="C31" s="142"/>
      <c r="D31" s="142"/>
      <c r="E31" s="142"/>
      <c r="F31" s="493"/>
      <c r="G31" s="494"/>
      <c r="H31" s="21"/>
    </row>
    <row r="32" spans="1:8" ht="15.75" thickBot="1" x14ac:dyDescent="0.3">
      <c r="A32" s="21"/>
      <c r="B32" s="46"/>
      <c r="C32" s="141"/>
      <c r="D32" s="141"/>
      <c r="E32" s="141"/>
      <c r="F32" s="495"/>
      <c r="G32" s="496"/>
      <c r="H32" s="21"/>
    </row>
    <row r="33" spans="1:8" ht="15.75" thickBot="1" x14ac:dyDescent="0.3">
      <c r="A33" s="21"/>
      <c r="B33" s="21"/>
      <c r="C33" s="21"/>
      <c r="D33" s="21"/>
      <c r="E33" s="21"/>
      <c r="F33" s="21"/>
      <c r="G33" s="21"/>
      <c r="H33" s="21"/>
    </row>
    <row r="34" spans="1:8" x14ac:dyDescent="0.25">
      <c r="A34" s="21"/>
      <c r="B34" s="501" t="s">
        <v>134</v>
      </c>
      <c r="C34" s="502"/>
      <c r="D34" s="502"/>
      <c r="E34" s="502"/>
      <c r="F34" s="502"/>
      <c r="G34" s="503"/>
      <c r="H34" s="21"/>
    </row>
    <row r="35" spans="1:8" x14ac:dyDescent="0.25">
      <c r="A35" s="21"/>
      <c r="B35" s="41" t="s">
        <v>135</v>
      </c>
      <c r="C35" s="22" t="s">
        <v>136</v>
      </c>
      <c r="D35" s="22" t="s">
        <v>137</v>
      </c>
      <c r="E35" s="512" t="s">
        <v>16</v>
      </c>
      <c r="F35" s="512"/>
      <c r="G35" s="513"/>
      <c r="H35" s="21"/>
    </row>
    <row r="36" spans="1:8" ht="22.9" customHeight="1" x14ac:dyDescent="0.25">
      <c r="A36" s="21"/>
      <c r="B36" s="134" t="s">
        <v>396</v>
      </c>
      <c r="C36" s="47"/>
      <c r="D36" s="47"/>
      <c r="E36" s="493"/>
      <c r="F36" s="493"/>
      <c r="G36" s="494"/>
      <c r="H36" s="21"/>
    </row>
    <row r="37" spans="1:8" ht="22.9" customHeight="1" x14ac:dyDescent="0.25">
      <c r="A37" s="21"/>
      <c r="B37" s="134" t="s">
        <v>397</v>
      </c>
      <c r="C37" s="47"/>
      <c r="D37" s="47"/>
      <c r="E37" s="493"/>
      <c r="F37" s="493"/>
      <c r="G37" s="494"/>
      <c r="H37" s="21"/>
    </row>
    <row r="38" spans="1:8" ht="22.9" customHeight="1" x14ac:dyDescent="0.25">
      <c r="A38" s="21"/>
      <c r="B38" s="134" t="s">
        <v>138</v>
      </c>
      <c r="C38" s="47"/>
      <c r="D38" s="47"/>
      <c r="E38" s="493"/>
      <c r="F38" s="493"/>
      <c r="G38" s="494"/>
      <c r="H38" s="21"/>
    </row>
    <row r="39" spans="1:8" ht="22.9" customHeight="1" x14ac:dyDescent="0.25">
      <c r="A39" s="21"/>
      <c r="B39" s="134" t="s">
        <v>139</v>
      </c>
      <c r="C39" s="47"/>
      <c r="D39" s="47"/>
      <c r="E39" s="493"/>
      <c r="F39" s="493"/>
      <c r="G39" s="494"/>
      <c r="H39" s="21"/>
    </row>
    <row r="40" spans="1:8" ht="22.9" customHeight="1" x14ac:dyDescent="0.25">
      <c r="A40" s="21"/>
      <c r="B40" s="134" t="s">
        <v>400</v>
      </c>
      <c r="C40" s="47"/>
      <c r="D40" s="47"/>
      <c r="E40" s="491"/>
      <c r="F40" s="518"/>
      <c r="G40" s="492"/>
      <c r="H40" s="21"/>
    </row>
    <row r="41" spans="1:8" ht="22.9" customHeight="1" x14ac:dyDescent="0.25">
      <c r="A41" s="21"/>
      <c r="B41" s="134" t="s">
        <v>398</v>
      </c>
      <c r="C41" s="47"/>
      <c r="D41" s="47"/>
      <c r="E41" s="493"/>
      <c r="F41" s="493"/>
      <c r="G41" s="494"/>
      <c r="H41" s="21"/>
    </row>
    <row r="42" spans="1:8" ht="22.9" customHeight="1" x14ac:dyDescent="0.25">
      <c r="A42" s="21"/>
      <c r="B42" s="134" t="s">
        <v>140</v>
      </c>
      <c r="C42" s="47"/>
      <c r="D42" s="47"/>
      <c r="E42" s="493"/>
      <c r="F42" s="493"/>
      <c r="G42" s="494"/>
      <c r="H42" s="21"/>
    </row>
    <row r="43" spans="1:8" ht="22.9" customHeight="1" x14ac:dyDescent="0.25">
      <c r="A43" s="21"/>
      <c r="B43" s="134" t="s">
        <v>141</v>
      </c>
      <c r="C43" s="47"/>
      <c r="D43" s="47"/>
      <c r="E43" s="493"/>
      <c r="F43" s="493"/>
      <c r="G43" s="494"/>
      <c r="H43" s="21"/>
    </row>
    <row r="44" spans="1:8" ht="22.9" customHeight="1" x14ac:dyDescent="0.25">
      <c r="A44" s="21"/>
      <c r="B44" s="134" t="s">
        <v>146</v>
      </c>
      <c r="C44" s="47"/>
      <c r="D44" s="47"/>
      <c r="E44" s="493"/>
      <c r="F44" s="493"/>
      <c r="G44" s="494"/>
      <c r="H44" s="21"/>
    </row>
    <row r="45" spans="1:8" ht="22.9" customHeight="1" x14ac:dyDescent="0.25">
      <c r="A45" s="21"/>
      <c r="B45" s="134" t="s">
        <v>399</v>
      </c>
      <c r="C45" s="47"/>
      <c r="D45" s="47"/>
      <c r="E45" s="493"/>
      <c r="F45" s="493"/>
      <c r="G45" s="494"/>
      <c r="H45" s="21"/>
    </row>
    <row r="46" spans="1:8" ht="22.9" customHeight="1" x14ac:dyDescent="0.25">
      <c r="A46" s="21"/>
      <c r="B46" s="134" t="s">
        <v>142</v>
      </c>
      <c r="C46" s="47"/>
      <c r="D46" s="47"/>
      <c r="E46" s="493"/>
      <c r="F46" s="493"/>
      <c r="G46" s="494"/>
      <c r="H46" s="21"/>
    </row>
    <row r="47" spans="1:8" ht="22.9" customHeight="1" x14ac:dyDescent="0.25">
      <c r="A47" s="21"/>
      <c r="B47" s="134" t="s">
        <v>143</v>
      </c>
      <c r="C47" s="47"/>
      <c r="D47" s="47"/>
      <c r="E47" s="493"/>
      <c r="F47" s="493"/>
      <c r="G47" s="494"/>
      <c r="H47" s="21"/>
    </row>
    <row r="48" spans="1:8" ht="22.9" customHeight="1" x14ac:dyDescent="0.25">
      <c r="A48" s="21"/>
      <c r="B48" s="134" t="s">
        <v>147</v>
      </c>
      <c r="C48" s="47"/>
      <c r="D48" s="47"/>
      <c r="E48" s="493"/>
      <c r="F48" s="493"/>
      <c r="G48" s="494"/>
      <c r="H48" s="21"/>
    </row>
    <row r="49" spans="1:8" ht="22.9" customHeight="1" x14ac:dyDescent="0.25">
      <c r="A49" s="21"/>
      <c r="B49" s="134" t="s">
        <v>149</v>
      </c>
      <c r="C49" s="47"/>
      <c r="D49" s="47"/>
      <c r="E49" s="493"/>
      <c r="F49" s="493"/>
      <c r="G49" s="494"/>
      <c r="H49" s="21"/>
    </row>
    <row r="50" spans="1:8" ht="22.9" customHeight="1" x14ac:dyDescent="0.25">
      <c r="A50" s="21"/>
      <c r="B50" s="134" t="s">
        <v>148</v>
      </c>
      <c r="C50" s="47"/>
      <c r="D50" s="47"/>
      <c r="E50" s="493"/>
      <c r="F50" s="493"/>
      <c r="G50" s="494"/>
      <c r="H50" s="21"/>
    </row>
    <row r="51" spans="1:8" ht="22.9" customHeight="1" x14ac:dyDescent="0.25">
      <c r="A51" s="21"/>
      <c r="B51" s="134" t="s">
        <v>144</v>
      </c>
      <c r="C51" s="47"/>
      <c r="D51" s="47"/>
      <c r="E51" s="493"/>
      <c r="F51" s="493"/>
      <c r="G51" s="494"/>
      <c r="H51" s="21"/>
    </row>
    <row r="52" spans="1:8" ht="22.9" customHeight="1" x14ac:dyDescent="0.25">
      <c r="A52" s="21"/>
      <c r="B52" s="134" t="s">
        <v>145</v>
      </c>
      <c r="C52" s="47"/>
      <c r="D52" s="47"/>
      <c r="E52" s="493"/>
      <c r="F52" s="493"/>
      <c r="G52" s="494"/>
      <c r="H52" s="21"/>
    </row>
    <row r="53" spans="1:8" ht="22.9" customHeight="1" x14ac:dyDescent="0.25">
      <c r="A53" s="21"/>
      <c r="B53" s="134" t="s">
        <v>150</v>
      </c>
      <c r="C53" s="47"/>
      <c r="D53" s="47"/>
      <c r="E53" s="493"/>
      <c r="F53" s="493"/>
      <c r="G53" s="494"/>
      <c r="H53" s="21"/>
    </row>
    <row r="54" spans="1:8" ht="22.9" customHeight="1" x14ac:dyDescent="0.25">
      <c r="A54" s="21"/>
      <c r="B54" s="134"/>
      <c r="C54" s="47"/>
      <c r="D54" s="47"/>
      <c r="E54" s="493"/>
      <c r="F54" s="493"/>
      <c r="G54" s="494"/>
      <c r="H54" s="21"/>
    </row>
    <row r="55" spans="1:8" ht="22.9" customHeight="1" x14ac:dyDescent="0.25">
      <c r="A55" s="21"/>
      <c r="B55" s="134"/>
      <c r="C55" s="47"/>
      <c r="D55" s="47"/>
      <c r="E55" s="493"/>
      <c r="F55" s="493"/>
      <c r="G55" s="494"/>
      <c r="H55" s="21"/>
    </row>
    <row r="56" spans="1:8" ht="22.9" customHeight="1" x14ac:dyDescent="0.25">
      <c r="A56" s="21"/>
      <c r="B56" s="134"/>
      <c r="C56" s="47"/>
      <c r="D56" s="47"/>
      <c r="E56" s="493"/>
      <c r="F56" s="493"/>
      <c r="G56" s="494"/>
      <c r="H56" s="21"/>
    </row>
    <row r="57" spans="1:8" ht="22.9" customHeight="1" x14ac:dyDescent="0.25">
      <c r="A57" s="21"/>
      <c r="B57" s="134"/>
      <c r="C57" s="47"/>
      <c r="D57" s="47"/>
      <c r="E57" s="493"/>
      <c r="F57" s="493"/>
      <c r="G57" s="494"/>
      <c r="H57" s="21"/>
    </row>
    <row r="58" spans="1:8" ht="22.9" customHeight="1" x14ac:dyDescent="0.25">
      <c r="A58" s="21"/>
      <c r="B58" s="134"/>
      <c r="C58" s="47"/>
      <c r="D58" s="47"/>
      <c r="E58" s="493"/>
      <c r="F58" s="493"/>
      <c r="G58" s="494"/>
      <c r="H58" s="21"/>
    </row>
    <row r="59" spans="1:8" ht="22.9" customHeight="1" x14ac:dyDescent="0.25">
      <c r="A59" s="21"/>
      <c r="B59" s="134"/>
      <c r="C59" s="47"/>
      <c r="D59" s="47"/>
      <c r="E59" s="493"/>
      <c r="F59" s="493"/>
      <c r="G59" s="494"/>
      <c r="H59" s="21"/>
    </row>
    <row r="60" spans="1:8" ht="22.9" customHeight="1" x14ac:dyDescent="0.25">
      <c r="A60" s="21"/>
      <c r="B60" s="134"/>
      <c r="C60" s="47"/>
      <c r="D60" s="47"/>
      <c r="E60" s="493"/>
      <c r="F60" s="493"/>
      <c r="G60" s="494"/>
      <c r="H60" s="21"/>
    </row>
    <row r="61" spans="1:8" ht="22.9" customHeight="1" x14ac:dyDescent="0.25">
      <c r="A61" s="21"/>
      <c r="B61" s="134"/>
      <c r="C61" s="47"/>
      <c r="D61" s="47"/>
      <c r="E61" s="493"/>
      <c r="F61" s="493"/>
      <c r="G61" s="494"/>
      <c r="H61" s="21"/>
    </row>
    <row r="62" spans="1:8" ht="22.9" customHeight="1" x14ac:dyDescent="0.25">
      <c r="A62" s="21"/>
      <c r="B62" s="134"/>
      <c r="C62" s="47"/>
      <c r="D62" s="47"/>
      <c r="E62" s="493"/>
      <c r="F62" s="493"/>
      <c r="G62" s="494"/>
      <c r="H62" s="21"/>
    </row>
    <row r="63" spans="1:8" ht="22.9" customHeight="1" thickBot="1" x14ac:dyDescent="0.3">
      <c r="A63" s="21"/>
      <c r="B63" s="135"/>
      <c r="C63" s="48"/>
      <c r="D63" s="48"/>
      <c r="E63" s="235"/>
      <c r="F63" s="235"/>
      <c r="G63" s="236"/>
      <c r="H63" s="21"/>
    </row>
    <row r="64" spans="1:8" ht="15.75" thickBot="1" x14ac:dyDescent="0.3">
      <c r="A64" s="21"/>
      <c r="B64" s="21"/>
      <c r="C64" s="21"/>
      <c r="D64" s="21"/>
      <c r="E64" s="21"/>
      <c r="F64" s="21"/>
      <c r="G64" s="21"/>
      <c r="H64" s="21"/>
    </row>
    <row r="65" spans="1:8" x14ac:dyDescent="0.25">
      <c r="A65" s="21"/>
      <c r="B65" s="501" t="s">
        <v>151</v>
      </c>
      <c r="C65" s="502"/>
      <c r="D65" s="502"/>
      <c r="E65" s="502"/>
      <c r="F65" s="502"/>
      <c r="G65" s="503"/>
      <c r="H65" s="21"/>
    </row>
    <row r="66" spans="1:8" x14ac:dyDescent="0.25">
      <c r="A66" s="21"/>
      <c r="B66" s="41" t="s">
        <v>63</v>
      </c>
      <c r="C66" s="512" t="s">
        <v>401</v>
      </c>
      <c r="D66" s="512"/>
      <c r="E66" s="512"/>
      <c r="F66" s="512" t="s">
        <v>16</v>
      </c>
      <c r="G66" s="513"/>
      <c r="H66" s="21"/>
    </row>
    <row r="67" spans="1:8" ht="31.9" customHeight="1" x14ac:dyDescent="0.25">
      <c r="A67" s="21"/>
      <c r="B67" s="136" t="s">
        <v>153</v>
      </c>
      <c r="C67" s="504"/>
      <c r="D67" s="504"/>
      <c r="E67" s="504"/>
      <c r="F67" s="504"/>
      <c r="G67" s="505"/>
      <c r="H67" s="21"/>
    </row>
    <row r="68" spans="1:8" ht="31.9" customHeight="1" x14ac:dyDescent="0.25">
      <c r="A68" s="21"/>
      <c r="B68" s="136" t="s">
        <v>154</v>
      </c>
      <c r="C68" s="504"/>
      <c r="D68" s="504"/>
      <c r="E68" s="504"/>
      <c r="F68" s="504"/>
      <c r="G68" s="505"/>
      <c r="H68" s="21"/>
    </row>
    <row r="69" spans="1:8" ht="31.9" customHeight="1" x14ac:dyDescent="0.25">
      <c r="A69" s="21"/>
      <c r="B69" s="136" t="s">
        <v>143</v>
      </c>
      <c r="C69" s="504"/>
      <c r="D69" s="504"/>
      <c r="E69" s="504"/>
      <c r="F69" s="504"/>
      <c r="G69" s="505"/>
      <c r="H69" s="21"/>
    </row>
    <row r="70" spans="1:8" ht="31.9" customHeight="1" x14ac:dyDescent="0.25">
      <c r="A70" s="21"/>
      <c r="B70" s="136" t="s">
        <v>155</v>
      </c>
      <c r="C70" s="504"/>
      <c r="D70" s="504"/>
      <c r="E70" s="504"/>
      <c r="F70" s="504"/>
      <c r="G70" s="505"/>
      <c r="H70" s="21"/>
    </row>
    <row r="71" spans="1:8" ht="31.9" customHeight="1" x14ac:dyDescent="0.25">
      <c r="A71" s="21"/>
      <c r="B71" s="136" t="s">
        <v>156</v>
      </c>
      <c r="C71" s="504"/>
      <c r="D71" s="504"/>
      <c r="E71" s="504"/>
      <c r="F71" s="504"/>
      <c r="G71" s="505"/>
      <c r="H71" s="21"/>
    </row>
    <row r="72" spans="1:8" ht="31.9" customHeight="1" x14ac:dyDescent="0.25">
      <c r="A72" s="21"/>
      <c r="B72" s="136" t="s">
        <v>157</v>
      </c>
      <c r="C72" s="504"/>
      <c r="D72" s="504"/>
      <c r="E72" s="504"/>
      <c r="F72" s="504"/>
      <c r="G72" s="505"/>
      <c r="H72" s="21"/>
    </row>
    <row r="73" spans="1:8" ht="31.9" customHeight="1" x14ac:dyDescent="0.25">
      <c r="A73" s="21"/>
      <c r="B73" s="134" t="s">
        <v>150</v>
      </c>
      <c r="C73" s="504"/>
      <c r="D73" s="504"/>
      <c r="E73" s="504"/>
      <c r="F73" s="504"/>
      <c r="G73" s="505"/>
      <c r="H73" s="21"/>
    </row>
    <row r="74" spans="1:8" ht="31.9" customHeight="1" x14ac:dyDescent="0.25">
      <c r="A74" s="21"/>
      <c r="B74" s="136"/>
      <c r="C74" s="504"/>
      <c r="D74" s="504"/>
      <c r="E74" s="504"/>
      <c r="F74" s="504"/>
      <c r="G74" s="505"/>
      <c r="H74" s="21"/>
    </row>
    <row r="75" spans="1:8" ht="31.9" customHeight="1" x14ac:dyDescent="0.25">
      <c r="A75" s="21"/>
      <c r="B75" s="136"/>
      <c r="C75" s="497"/>
      <c r="D75" s="499"/>
      <c r="E75" s="500"/>
      <c r="F75" s="497"/>
      <c r="G75" s="498"/>
      <c r="H75" s="21"/>
    </row>
    <row r="76" spans="1:8" ht="31.9" customHeight="1" x14ac:dyDescent="0.25">
      <c r="A76" s="21"/>
      <c r="B76" s="136"/>
      <c r="C76" s="497"/>
      <c r="D76" s="499"/>
      <c r="E76" s="500"/>
      <c r="F76" s="497"/>
      <c r="G76" s="498"/>
      <c r="H76" s="21"/>
    </row>
    <row r="77" spans="1:8" ht="31.9" customHeight="1" x14ac:dyDescent="0.25">
      <c r="A77" s="21"/>
      <c r="B77" s="136"/>
      <c r="C77" s="497"/>
      <c r="D77" s="499"/>
      <c r="E77" s="500"/>
      <c r="F77" s="497"/>
      <c r="G77" s="498"/>
      <c r="H77" s="21"/>
    </row>
    <row r="78" spans="1:8" ht="31.9" customHeight="1" x14ac:dyDescent="0.25">
      <c r="A78" s="21"/>
      <c r="B78" s="136"/>
      <c r="C78" s="497"/>
      <c r="D78" s="499"/>
      <c r="E78" s="500"/>
      <c r="F78" s="497"/>
      <c r="G78" s="498"/>
      <c r="H78" s="21"/>
    </row>
    <row r="79" spans="1:8" ht="31.9" customHeight="1" x14ac:dyDescent="0.25">
      <c r="A79" s="21"/>
      <c r="B79" s="136"/>
      <c r="C79" s="497"/>
      <c r="D79" s="499"/>
      <c r="E79" s="500"/>
      <c r="F79" s="497"/>
      <c r="G79" s="498"/>
      <c r="H79" s="21"/>
    </row>
    <row r="80" spans="1:8" ht="31.9" customHeight="1" x14ac:dyDescent="0.25">
      <c r="A80" s="21"/>
      <c r="B80" s="136"/>
      <c r="C80" s="497"/>
      <c r="D80" s="499"/>
      <c r="E80" s="500"/>
      <c r="F80" s="497"/>
      <c r="G80" s="498"/>
      <c r="H80" s="21"/>
    </row>
    <row r="81" spans="1:8" ht="31.9" customHeight="1" x14ac:dyDescent="0.25">
      <c r="A81" s="21"/>
      <c r="B81" s="136"/>
      <c r="C81" s="497"/>
      <c r="D81" s="499"/>
      <c r="E81" s="500"/>
      <c r="F81" s="497"/>
      <c r="G81" s="498"/>
      <c r="H81" s="21"/>
    </row>
    <row r="82" spans="1:8" x14ac:dyDescent="0.25">
      <c r="A82" s="21"/>
      <c r="B82" s="21"/>
      <c r="C82" s="21"/>
      <c r="D82" s="21"/>
      <c r="E82" s="21"/>
      <c r="F82" s="21"/>
      <c r="G82" s="21"/>
      <c r="H82" s="21"/>
    </row>
  </sheetData>
  <mergeCells count="86">
    <mergeCell ref="C71:E71"/>
    <mergeCell ref="F71:G71"/>
    <mergeCell ref="F72:G72"/>
    <mergeCell ref="C72:E72"/>
    <mergeCell ref="C68:E68"/>
    <mergeCell ref="F68:G68"/>
    <mergeCell ref="C69:E69"/>
    <mergeCell ref="F69:G69"/>
    <mergeCell ref="E36:G36"/>
    <mergeCell ref="B21:G21"/>
    <mergeCell ref="E44:G44"/>
    <mergeCell ref="E38:G38"/>
    <mergeCell ref="E39:G39"/>
    <mergeCell ref="E42:G42"/>
    <mergeCell ref="E43:G43"/>
    <mergeCell ref="E37:G37"/>
    <mergeCell ref="E41:G41"/>
    <mergeCell ref="E40:G40"/>
    <mergeCell ref="B2:G2"/>
    <mergeCell ref="B3:G3"/>
    <mergeCell ref="B11:G11"/>
    <mergeCell ref="E35:G35"/>
    <mergeCell ref="B34:G34"/>
    <mergeCell ref="F22:G22"/>
    <mergeCell ref="F23:G23"/>
    <mergeCell ref="F24:G24"/>
    <mergeCell ref="F25:G25"/>
    <mergeCell ref="F12:G12"/>
    <mergeCell ref="F13:G13"/>
    <mergeCell ref="F14:G14"/>
    <mergeCell ref="F15:G15"/>
    <mergeCell ref="F19:G19"/>
    <mergeCell ref="F16:G16"/>
    <mergeCell ref="F17:G17"/>
    <mergeCell ref="E45:G45"/>
    <mergeCell ref="E55:G55"/>
    <mergeCell ref="E56:G56"/>
    <mergeCell ref="E63:G63"/>
    <mergeCell ref="F78:G78"/>
    <mergeCell ref="B65:G65"/>
    <mergeCell ref="C70:E70"/>
    <mergeCell ref="F70:G70"/>
    <mergeCell ref="C73:E73"/>
    <mergeCell ref="C74:E74"/>
    <mergeCell ref="F73:G73"/>
    <mergeCell ref="F74:G74"/>
    <mergeCell ref="F66:G66"/>
    <mergeCell ref="C66:E66"/>
    <mergeCell ref="C67:E67"/>
    <mergeCell ref="F67:G67"/>
    <mergeCell ref="F80:G80"/>
    <mergeCell ref="F81:G81"/>
    <mergeCell ref="C75:E75"/>
    <mergeCell ref="C76:E76"/>
    <mergeCell ref="F75:G75"/>
    <mergeCell ref="F76:G76"/>
    <mergeCell ref="C77:E77"/>
    <mergeCell ref="F77:G77"/>
    <mergeCell ref="C78:E78"/>
    <mergeCell ref="C79:E79"/>
    <mergeCell ref="C80:E80"/>
    <mergeCell ref="C81:E81"/>
    <mergeCell ref="F79:G79"/>
    <mergeCell ref="E62:G62"/>
    <mergeCell ref="E61:G61"/>
    <mergeCell ref="E46:G46"/>
    <mergeCell ref="E47:G47"/>
    <mergeCell ref="E48:G48"/>
    <mergeCell ref="E49:G49"/>
    <mergeCell ref="E50:G50"/>
    <mergeCell ref="E51:G51"/>
    <mergeCell ref="E52:G52"/>
    <mergeCell ref="E53:G53"/>
    <mergeCell ref="E54:G54"/>
    <mergeCell ref="E59:G59"/>
    <mergeCell ref="E58:G58"/>
    <mergeCell ref="E60:G60"/>
    <mergeCell ref="E57:G57"/>
    <mergeCell ref="F18:G18"/>
    <mergeCell ref="F31:G31"/>
    <mergeCell ref="F32:G32"/>
    <mergeCell ref="F26:G26"/>
    <mergeCell ref="F27:G27"/>
    <mergeCell ref="F28:G28"/>
    <mergeCell ref="F29:G29"/>
    <mergeCell ref="F30:G30"/>
  </mergeCells>
  <pageMargins left="0.70866141732283472" right="0.70866141732283472" top="0.74803149606299213" bottom="0.74803149606299213" header="0.31496062992125984" footer="0.31496062992125984"/>
  <pageSetup paperSize="9" scale="6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2FA4B-AC22-4459-8CEE-630D3E86057C}">
  <sheetPr>
    <tabColor theme="9" tint="0.59999389629810485"/>
  </sheetPr>
  <dimension ref="A1:G50"/>
  <sheetViews>
    <sheetView view="pageBreakPreview" zoomScale="115" zoomScaleNormal="115" zoomScaleSheetLayoutView="115" workbookViewId="0">
      <selection activeCell="F47" sqref="F47"/>
    </sheetView>
  </sheetViews>
  <sheetFormatPr baseColWidth="10" defaultRowHeight="15" x14ac:dyDescent="0.25"/>
  <cols>
    <col min="1" max="1" width="3.28515625" customWidth="1"/>
    <col min="2" max="2" width="39.140625" customWidth="1"/>
    <col min="6" max="6" width="55" customWidth="1"/>
    <col min="7" max="7" width="3.7109375" customWidth="1"/>
  </cols>
  <sheetData>
    <row r="1" spans="1:7" ht="15.75" thickBot="1" x14ac:dyDescent="0.3">
      <c r="A1" s="21"/>
      <c r="B1" s="21"/>
      <c r="C1" s="21"/>
      <c r="D1" s="21"/>
      <c r="E1" s="21"/>
      <c r="F1" s="21"/>
      <c r="G1" s="21"/>
    </row>
    <row r="2" spans="1:7" ht="15.75" thickBot="1" x14ac:dyDescent="0.3">
      <c r="A2" s="21"/>
      <c r="B2" s="519" t="s">
        <v>121</v>
      </c>
      <c r="C2" s="520"/>
      <c r="D2" s="520"/>
      <c r="E2" s="520"/>
      <c r="F2" s="521"/>
      <c r="G2" s="21"/>
    </row>
    <row r="3" spans="1:7" x14ac:dyDescent="0.25">
      <c r="A3" s="21"/>
      <c r="B3" s="522" t="s">
        <v>73</v>
      </c>
      <c r="C3" s="539" t="s">
        <v>120</v>
      </c>
      <c r="D3" s="524" t="s">
        <v>74</v>
      </c>
      <c r="E3" s="524"/>
      <c r="F3" s="525" t="s">
        <v>17</v>
      </c>
      <c r="G3" s="21"/>
    </row>
    <row r="4" spans="1:7" x14ac:dyDescent="0.25">
      <c r="A4" s="21"/>
      <c r="B4" s="523"/>
      <c r="C4" s="540"/>
      <c r="D4" s="23" t="s">
        <v>75</v>
      </c>
      <c r="E4" s="24" t="s">
        <v>25</v>
      </c>
      <c r="F4" s="526"/>
      <c r="G4" s="21"/>
    </row>
    <row r="5" spans="1:7" ht="24" customHeight="1" x14ac:dyDescent="0.25">
      <c r="A5" s="21"/>
      <c r="B5" s="29" t="s">
        <v>76</v>
      </c>
      <c r="C5" s="25"/>
      <c r="D5" s="25"/>
      <c r="E5" s="25"/>
      <c r="F5" s="30"/>
      <c r="G5" s="21"/>
    </row>
    <row r="6" spans="1:7" ht="24" customHeight="1" x14ac:dyDescent="0.25">
      <c r="A6" s="21"/>
      <c r="B6" s="29" t="s">
        <v>77</v>
      </c>
      <c r="C6" s="25"/>
      <c r="D6" s="25"/>
      <c r="E6" s="25"/>
      <c r="F6" s="30"/>
      <c r="G6" s="21"/>
    </row>
    <row r="7" spans="1:7" ht="24" customHeight="1" x14ac:dyDescent="0.25">
      <c r="A7" s="21"/>
      <c r="B7" s="29" t="s">
        <v>78</v>
      </c>
      <c r="C7" s="25"/>
      <c r="D7" s="26"/>
      <c r="E7" s="26"/>
      <c r="F7" s="30"/>
      <c r="G7" s="21"/>
    </row>
    <row r="8" spans="1:7" ht="24" customHeight="1" x14ac:dyDescent="0.25">
      <c r="A8" s="21"/>
      <c r="B8" s="29" t="s">
        <v>79</v>
      </c>
      <c r="C8" s="26"/>
      <c r="D8" s="26"/>
      <c r="E8" s="26"/>
      <c r="F8" s="30"/>
      <c r="G8" s="21"/>
    </row>
    <row r="9" spans="1:7" ht="24" customHeight="1" x14ac:dyDescent="0.25">
      <c r="A9" s="21"/>
      <c r="B9" s="29" t="s">
        <v>80</v>
      </c>
      <c r="C9" s="26"/>
      <c r="D9" s="26"/>
      <c r="E9" s="26"/>
      <c r="F9" s="30"/>
      <c r="G9" s="21"/>
    </row>
    <row r="10" spans="1:7" ht="24" customHeight="1" x14ac:dyDescent="0.25">
      <c r="A10" s="21"/>
      <c r="B10" s="29" t="s">
        <v>81</v>
      </c>
      <c r="C10" s="25"/>
      <c r="D10" s="26"/>
      <c r="E10" s="26"/>
      <c r="F10" s="30"/>
      <c r="G10" s="21"/>
    </row>
    <row r="11" spans="1:7" ht="24" customHeight="1" x14ac:dyDescent="0.25">
      <c r="A11" s="21"/>
      <c r="B11" s="29" t="s">
        <v>82</v>
      </c>
      <c r="C11" s="26"/>
      <c r="D11" s="26"/>
      <c r="E11" s="26"/>
      <c r="F11" s="30"/>
      <c r="G11" s="21"/>
    </row>
    <row r="12" spans="1:7" ht="24" customHeight="1" x14ac:dyDescent="0.25">
      <c r="A12" s="21"/>
      <c r="B12" s="29" t="s">
        <v>83</v>
      </c>
      <c r="C12" s="26"/>
      <c r="D12" s="26"/>
      <c r="E12" s="26"/>
      <c r="F12" s="30"/>
      <c r="G12" s="21"/>
    </row>
    <row r="13" spans="1:7" ht="24" customHeight="1" x14ac:dyDescent="0.25">
      <c r="A13" s="21"/>
      <c r="B13" s="29" t="s">
        <v>84</v>
      </c>
      <c r="C13" s="25"/>
      <c r="D13" s="26"/>
      <c r="E13" s="26"/>
      <c r="F13" s="30"/>
      <c r="G13" s="21"/>
    </row>
    <row r="14" spans="1:7" ht="24" customHeight="1" x14ac:dyDescent="0.25">
      <c r="A14" s="21"/>
      <c r="B14" s="29" t="s">
        <v>85</v>
      </c>
      <c r="C14" s="25"/>
      <c r="D14" s="26"/>
      <c r="E14" s="26"/>
      <c r="F14" s="30"/>
      <c r="G14" s="21"/>
    </row>
    <row r="15" spans="1:7" ht="24" customHeight="1" x14ac:dyDescent="0.25">
      <c r="A15" s="21"/>
      <c r="B15" s="29" t="s">
        <v>86</v>
      </c>
      <c r="C15" s="26"/>
      <c r="D15" s="26"/>
      <c r="E15" s="26"/>
      <c r="F15" s="30"/>
      <c r="G15" s="21"/>
    </row>
    <row r="16" spans="1:7" ht="24" customHeight="1" x14ac:dyDescent="0.25">
      <c r="A16" s="21"/>
      <c r="B16" s="29" t="s">
        <v>87</v>
      </c>
      <c r="C16" s="26"/>
      <c r="D16" s="26"/>
      <c r="E16" s="26"/>
      <c r="F16" s="30"/>
      <c r="G16" s="21"/>
    </row>
    <row r="17" spans="1:7" ht="24" customHeight="1" x14ac:dyDescent="0.25">
      <c r="A17" s="21"/>
      <c r="B17" s="29" t="s">
        <v>88</v>
      </c>
      <c r="C17" s="26"/>
      <c r="D17" s="26"/>
      <c r="E17" s="26"/>
      <c r="F17" s="30"/>
      <c r="G17" s="21"/>
    </row>
    <row r="18" spans="1:7" ht="24" customHeight="1" x14ac:dyDescent="0.25">
      <c r="A18" s="21"/>
      <c r="B18" s="29" t="s">
        <v>77</v>
      </c>
      <c r="C18" s="26"/>
      <c r="D18" s="26"/>
      <c r="E18" s="26"/>
      <c r="F18" s="30"/>
      <c r="G18" s="21"/>
    </row>
    <row r="19" spans="1:7" ht="24" customHeight="1" x14ac:dyDescent="0.25">
      <c r="A19" s="21"/>
      <c r="B19" s="29" t="s">
        <v>89</v>
      </c>
      <c r="C19" s="26"/>
      <c r="D19" s="26"/>
      <c r="E19" s="26"/>
      <c r="F19" s="30"/>
      <c r="G19" s="21"/>
    </row>
    <row r="20" spans="1:7" ht="24" customHeight="1" x14ac:dyDescent="0.25">
      <c r="A20" s="21"/>
      <c r="B20" s="29" t="s">
        <v>90</v>
      </c>
      <c r="C20" s="26"/>
      <c r="D20" s="26"/>
      <c r="E20" s="26"/>
      <c r="F20" s="30"/>
      <c r="G20" s="21"/>
    </row>
    <row r="21" spans="1:7" ht="24" customHeight="1" x14ac:dyDescent="0.25">
      <c r="A21" s="21"/>
      <c r="B21" s="29" t="s">
        <v>91</v>
      </c>
      <c r="C21" s="26"/>
      <c r="D21" s="26"/>
      <c r="E21" s="26"/>
      <c r="F21" s="30"/>
      <c r="G21" s="21"/>
    </row>
    <row r="22" spans="1:7" ht="24" customHeight="1" x14ac:dyDescent="0.25">
      <c r="A22" s="21"/>
      <c r="B22" s="29" t="s">
        <v>92</v>
      </c>
      <c r="C22" s="26"/>
      <c r="D22" s="26"/>
      <c r="E22" s="26"/>
      <c r="F22" s="30"/>
      <c r="G22" s="21"/>
    </row>
    <row r="23" spans="1:7" ht="24" customHeight="1" x14ac:dyDescent="0.25">
      <c r="A23" s="21"/>
      <c r="B23" s="29" t="s">
        <v>93</v>
      </c>
      <c r="C23" s="26"/>
      <c r="D23" s="26"/>
      <c r="E23" s="26"/>
      <c r="F23" s="30"/>
      <c r="G23" s="21"/>
    </row>
    <row r="24" spans="1:7" ht="24" customHeight="1" thickBot="1" x14ac:dyDescent="0.3">
      <c r="A24" s="21"/>
      <c r="B24" s="29" t="s">
        <v>94</v>
      </c>
      <c r="C24" s="26"/>
      <c r="D24" s="26"/>
      <c r="E24" s="26"/>
      <c r="F24" s="30"/>
      <c r="G24" s="21"/>
    </row>
    <row r="25" spans="1:7" x14ac:dyDescent="0.25">
      <c r="A25" s="21"/>
      <c r="B25" s="527" t="s">
        <v>95</v>
      </c>
      <c r="C25" s="539" t="s">
        <v>120</v>
      </c>
      <c r="D25" s="524" t="s">
        <v>74</v>
      </c>
      <c r="E25" s="524"/>
      <c r="F25" s="525" t="s">
        <v>17</v>
      </c>
      <c r="G25" s="21"/>
    </row>
    <row r="26" spans="1:7" x14ac:dyDescent="0.25">
      <c r="A26" s="21"/>
      <c r="B26" s="528"/>
      <c r="C26" s="540"/>
      <c r="D26" s="23" t="s">
        <v>75</v>
      </c>
      <c r="E26" s="24" t="s">
        <v>25</v>
      </c>
      <c r="F26" s="526"/>
      <c r="G26" s="21"/>
    </row>
    <row r="27" spans="1:7" ht="24" customHeight="1" x14ac:dyDescent="0.25">
      <c r="A27" s="21"/>
      <c r="B27" s="29" t="s">
        <v>97</v>
      </c>
      <c r="C27" s="26"/>
      <c r="D27" s="26"/>
      <c r="E27" s="26"/>
      <c r="F27" s="30"/>
      <c r="G27" s="21"/>
    </row>
    <row r="28" spans="1:7" ht="24" customHeight="1" x14ac:dyDescent="0.25">
      <c r="A28" s="21"/>
      <c r="B28" s="29" t="s">
        <v>98</v>
      </c>
      <c r="C28" s="26"/>
      <c r="D28" s="26"/>
      <c r="E28" s="26"/>
      <c r="F28" s="30"/>
      <c r="G28" s="21"/>
    </row>
    <row r="29" spans="1:7" ht="24" customHeight="1" x14ac:dyDescent="0.25">
      <c r="A29" s="21"/>
      <c r="B29" s="29" t="s">
        <v>99</v>
      </c>
      <c r="C29" s="26"/>
      <c r="D29" s="26"/>
      <c r="E29" s="26"/>
      <c r="F29" s="30"/>
      <c r="G29" s="21"/>
    </row>
    <row r="30" spans="1:7" ht="24" customHeight="1" x14ac:dyDescent="0.25">
      <c r="A30" s="21"/>
      <c r="B30" s="29" t="s">
        <v>100</v>
      </c>
      <c r="C30" s="26"/>
      <c r="D30" s="26"/>
      <c r="E30" s="26"/>
      <c r="F30" s="30"/>
      <c r="G30" s="21"/>
    </row>
    <row r="31" spans="1:7" ht="24" customHeight="1" x14ac:dyDescent="0.25">
      <c r="A31" s="21"/>
      <c r="B31" s="29" t="s">
        <v>101</v>
      </c>
      <c r="C31" s="26"/>
      <c r="D31" s="26"/>
      <c r="E31" s="26"/>
      <c r="F31" s="30"/>
      <c r="G31" s="21"/>
    </row>
    <row r="32" spans="1:7" ht="24" customHeight="1" x14ac:dyDescent="0.25">
      <c r="A32" s="21"/>
      <c r="B32" s="29" t="s">
        <v>102</v>
      </c>
      <c r="C32" s="26"/>
      <c r="D32" s="26"/>
      <c r="E32" s="26"/>
      <c r="F32" s="30"/>
      <c r="G32" s="21"/>
    </row>
    <row r="33" spans="1:7" ht="24" customHeight="1" x14ac:dyDescent="0.25">
      <c r="A33" s="21"/>
      <c r="B33" s="29" t="s">
        <v>103</v>
      </c>
      <c r="C33" s="26"/>
      <c r="D33" s="26"/>
      <c r="E33" s="26"/>
      <c r="F33" s="30"/>
      <c r="G33" s="21"/>
    </row>
    <row r="34" spans="1:7" ht="24" customHeight="1" x14ac:dyDescent="0.25">
      <c r="A34" s="21"/>
      <c r="B34" s="29" t="s">
        <v>104</v>
      </c>
      <c r="C34" s="26"/>
      <c r="D34" s="26"/>
      <c r="E34" s="26"/>
      <c r="F34" s="30"/>
      <c r="G34" s="21"/>
    </row>
    <row r="35" spans="1:7" ht="24" customHeight="1" x14ac:dyDescent="0.25">
      <c r="A35" s="21"/>
      <c r="B35" s="29" t="s">
        <v>105</v>
      </c>
      <c r="C35" s="26"/>
      <c r="D35" s="26"/>
      <c r="E35" s="26"/>
      <c r="F35" s="30"/>
      <c r="G35" s="21"/>
    </row>
    <row r="36" spans="1:7" ht="24" customHeight="1" x14ac:dyDescent="0.25">
      <c r="A36" s="21"/>
      <c r="B36" s="29" t="s">
        <v>106</v>
      </c>
      <c r="C36" s="26"/>
      <c r="D36" s="26"/>
      <c r="E36" s="26"/>
      <c r="F36" s="30"/>
      <c r="G36" s="21"/>
    </row>
    <row r="37" spans="1:7" ht="24" customHeight="1" x14ac:dyDescent="0.25">
      <c r="A37" s="21"/>
      <c r="B37" s="29" t="s">
        <v>107</v>
      </c>
      <c r="C37" s="26"/>
      <c r="D37" s="26"/>
      <c r="E37" s="26"/>
      <c r="F37" s="30"/>
      <c r="G37" s="21"/>
    </row>
    <row r="38" spans="1:7" ht="24" customHeight="1" x14ac:dyDescent="0.25">
      <c r="A38" s="21"/>
      <c r="B38" s="29" t="s">
        <v>108</v>
      </c>
      <c r="C38" s="26"/>
      <c r="D38" s="26"/>
      <c r="E38" s="26"/>
      <c r="F38" s="30"/>
      <c r="G38" s="21"/>
    </row>
    <row r="39" spans="1:7" ht="24" customHeight="1" thickBot="1" x14ac:dyDescent="0.3">
      <c r="A39" s="21"/>
      <c r="B39" s="29" t="s">
        <v>109</v>
      </c>
      <c r="C39" s="26"/>
      <c r="D39" s="26"/>
      <c r="E39" s="26"/>
      <c r="F39" s="30"/>
      <c r="G39" s="21"/>
    </row>
    <row r="40" spans="1:7" x14ac:dyDescent="0.25">
      <c r="A40" s="21"/>
      <c r="B40" s="527" t="s">
        <v>110</v>
      </c>
      <c r="C40" s="539" t="s">
        <v>120</v>
      </c>
      <c r="D40" s="524" t="s">
        <v>74</v>
      </c>
      <c r="E40" s="524"/>
      <c r="F40" s="525" t="s">
        <v>17</v>
      </c>
      <c r="G40" s="21"/>
    </row>
    <row r="41" spans="1:7" x14ac:dyDescent="0.25">
      <c r="A41" s="21"/>
      <c r="B41" s="528"/>
      <c r="C41" s="540"/>
      <c r="D41" s="23" t="s">
        <v>75</v>
      </c>
      <c r="E41" s="24" t="s">
        <v>25</v>
      </c>
      <c r="F41" s="526"/>
      <c r="G41" s="21"/>
    </row>
    <row r="42" spans="1:7" ht="24" customHeight="1" x14ac:dyDescent="0.25">
      <c r="A42" s="21"/>
      <c r="B42" s="32" t="s">
        <v>111</v>
      </c>
      <c r="C42" s="1"/>
      <c r="D42" s="1"/>
      <c r="E42" s="1"/>
      <c r="F42" s="30"/>
      <c r="G42" s="21"/>
    </row>
    <row r="43" spans="1:7" ht="24" customHeight="1" thickBot="1" x14ac:dyDescent="0.3">
      <c r="A43" s="21"/>
      <c r="B43" s="33" t="s">
        <v>112</v>
      </c>
      <c r="C43" s="49"/>
      <c r="D43" s="49"/>
      <c r="E43" s="49"/>
      <c r="F43" s="31"/>
      <c r="G43" s="21"/>
    </row>
    <row r="44" spans="1:7" x14ac:dyDescent="0.25">
      <c r="A44" s="21"/>
      <c r="B44" s="527" t="s">
        <v>113</v>
      </c>
      <c r="C44" s="539" t="s">
        <v>120</v>
      </c>
      <c r="D44" s="541" t="s">
        <v>74</v>
      </c>
      <c r="E44" s="542"/>
      <c r="F44" s="34" t="s">
        <v>114</v>
      </c>
      <c r="G44" s="21"/>
    </row>
    <row r="45" spans="1:7" x14ac:dyDescent="0.25">
      <c r="A45" s="21"/>
      <c r="B45" s="528"/>
      <c r="C45" s="540"/>
      <c r="D45" s="27" t="s">
        <v>24</v>
      </c>
      <c r="E45" s="28" t="s">
        <v>25</v>
      </c>
      <c r="F45" s="35"/>
      <c r="G45" s="21"/>
    </row>
    <row r="46" spans="1:7" ht="24" customHeight="1" x14ac:dyDescent="0.25">
      <c r="A46" s="21"/>
      <c r="B46" s="32" t="s">
        <v>115</v>
      </c>
      <c r="C46" s="1"/>
      <c r="D46" s="1"/>
      <c r="E46" s="1"/>
      <c r="F46" s="30"/>
      <c r="G46" s="21"/>
    </row>
    <row r="47" spans="1:7" ht="24" customHeight="1" thickBot="1" x14ac:dyDescent="0.3">
      <c r="A47" s="21"/>
      <c r="B47" s="32" t="s">
        <v>116</v>
      </c>
      <c r="C47" s="15"/>
      <c r="D47" s="15"/>
      <c r="E47" s="15"/>
      <c r="F47" s="30"/>
      <c r="G47" s="21"/>
    </row>
    <row r="48" spans="1:7" ht="42.6" customHeight="1" thickBot="1" x14ac:dyDescent="0.3">
      <c r="A48" s="21"/>
      <c r="B48" s="529" t="s">
        <v>117</v>
      </c>
      <c r="C48" s="531" t="s">
        <v>402</v>
      </c>
      <c r="D48" s="532"/>
      <c r="E48" s="533"/>
      <c r="F48" s="534" t="s">
        <v>118</v>
      </c>
      <c r="G48" s="21"/>
    </row>
    <row r="49" spans="1:7" ht="42.6" customHeight="1" thickBot="1" x14ac:dyDescent="0.3">
      <c r="A49" s="21"/>
      <c r="B49" s="530"/>
      <c r="C49" s="536" t="s">
        <v>119</v>
      </c>
      <c r="D49" s="537"/>
      <c r="E49" s="538"/>
      <c r="F49" s="535"/>
      <c r="G49" s="21"/>
    </row>
    <row r="50" spans="1:7" x14ac:dyDescent="0.25">
      <c r="A50" s="21"/>
      <c r="B50" s="21"/>
      <c r="C50" s="21"/>
      <c r="D50" s="21"/>
      <c r="E50" s="21"/>
      <c r="F50" s="21"/>
      <c r="G50" s="21"/>
    </row>
  </sheetData>
  <mergeCells count="20">
    <mergeCell ref="B48:B49"/>
    <mergeCell ref="C48:E48"/>
    <mergeCell ref="F48:F49"/>
    <mergeCell ref="C49:E49"/>
    <mergeCell ref="C3:C4"/>
    <mergeCell ref="C25:C26"/>
    <mergeCell ref="C40:C41"/>
    <mergeCell ref="C44:C45"/>
    <mergeCell ref="B40:B41"/>
    <mergeCell ref="D40:E40"/>
    <mergeCell ref="F40:F41"/>
    <mergeCell ref="B44:B45"/>
    <mergeCell ref="D44:E44"/>
    <mergeCell ref="B2:F2"/>
    <mergeCell ref="B3:B4"/>
    <mergeCell ref="D3:E3"/>
    <mergeCell ref="F3:F4"/>
    <mergeCell ref="B25:B26"/>
    <mergeCell ref="D25:E25"/>
    <mergeCell ref="F25:F26"/>
  </mergeCells>
  <conditionalFormatting sqref="C48:E48">
    <cfRule type="cellIs" dxfId="2" priority="1" operator="equal">
      <formula>"BAJO"</formula>
    </cfRule>
    <cfRule type="cellIs" dxfId="1" priority="2" operator="equal">
      <formula>"MEDIO"</formula>
    </cfRule>
    <cfRule type="cellIs" dxfId="0" priority="3" operator="equal">
      <formula>"ALTO"</formula>
    </cfRule>
  </conditionalFormatting>
  <pageMargins left="0.7" right="0.7" top="0.75" bottom="0.75" header="0.3" footer="0.3"/>
  <pageSetup paperSize="9" scale="6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B5964-696E-46D3-8F6E-283B16DC54BA}">
  <dimension ref="A1:G29"/>
  <sheetViews>
    <sheetView view="pageBreakPreview" topLeftCell="A4" zoomScale="160" zoomScaleNormal="100" zoomScaleSheetLayoutView="160" workbookViewId="0">
      <selection activeCell="B19" sqref="B19:F19"/>
    </sheetView>
  </sheetViews>
  <sheetFormatPr baseColWidth="10" defaultRowHeight="15" x14ac:dyDescent="0.25"/>
  <cols>
    <col min="1" max="1" width="3.140625" customWidth="1"/>
    <col min="2" max="2" width="29.7109375" customWidth="1"/>
    <col min="3" max="5" width="15" customWidth="1"/>
    <col min="6" max="6" width="11.5703125" style="100"/>
    <col min="7" max="7" width="3.5703125" customWidth="1"/>
  </cols>
  <sheetData>
    <row r="1" spans="1:7" ht="15.75" thickBot="1" x14ac:dyDescent="0.3">
      <c r="A1" s="21"/>
      <c r="B1" s="21"/>
      <c r="C1" s="21"/>
      <c r="D1" s="21"/>
      <c r="E1" s="21"/>
      <c r="F1" s="107"/>
      <c r="G1" s="21"/>
    </row>
    <row r="2" spans="1:7" s="93" customFormat="1" ht="13.5" thickBot="1" x14ac:dyDescent="0.25">
      <c r="A2" s="108"/>
      <c r="B2" s="547" t="s">
        <v>167</v>
      </c>
      <c r="C2" s="548"/>
      <c r="D2" s="548"/>
      <c r="E2" s="548"/>
      <c r="F2" s="549"/>
      <c r="G2" s="108"/>
    </row>
    <row r="3" spans="1:7" s="110" customFormat="1" ht="11.25" x14ac:dyDescent="0.2">
      <c r="A3" s="109"/>
      <c r="B3" s="509" t="s">
        <v>122</v>
      </c>
      <c r="C3" s="510"/>
      <c r="D3" s="510"/>
      <c r="E3" s="510"/>
      <c r="F3" s="511"/>
      <c r="G3" s="109"/>
    </row>
    <row r="4" spans="1:7" s="110" customFormat="1" ht="13.15" customHeight="1" x14ac:dyDescent="0.2">
      <c r="A4" s="109"/>
      <c r="B4" s="550" t="s">
        <v>16</v>
      </c>
      <c r="C4" s="516" t="s">
        <v>404</v>
      </c>
      <c r="D4" s="552"/>
      <c r="E4" s="553"/>
      <c r="F4" s="551" t="s">
        <v>18</v>
      </c>
      <c r="G4" s="109"/>
    </row>
    <row r="5" spans="1:7" s="110" customFormat="1" ht="22.5" x14ac:dyDescent="0.2">
      <c r="A5" s="109"/>
      <c r="B5" s="550"/>
      <c r="C5" s="16" t="s">
        <v>127</v>
      </c>
      <c r="D5" s="16" t="s">
        <v>128</v>
      </c>
      <c r="E5" s="16" t="s">
        <v>403</v>
      </c>
      <c r="F5" s="551"/>
      <c r="G5" s="109"/>
    </row>
    <row r="6" spans="1:7" s="110" customFormat="1" ht="24.6" customHeight="1" x14ac:dyDescent="0.2">
      <c r="A6" s="109"/>
      <c r="B6" s="16" t="s">
        <v>385</v>
      </c>
      <c r="C6" s="2">
        <v>1</v>
      </c>
      <c r="D6" s="2">
        <v>1</v>
      </c>
      <c r="E6" s="2">
        <v>1</v>
      </c>
      <c r="F6" s="111">
        <f>SUM(C6:E6)</f>
        <v>3</v>
      </c>
      <c r="G6" s="109"/>
    </row>
    <row r="7" spans="1:7" s="110" customFormat="1" ht="24.6" customHeight="1" x14ac:dyDescent="0.2">
      <c r="A7" s="109"/>
      <c r="B7" s="16" t="s">
        <v>169</v>
      </c>
      <c r="C7" s="2">
        <v>1</v>
      </c>
      <c r="D7" s="2">
        <v>1</v>
      </c>
      <c r="E7" s="2">
        <v>1</v>
      </c>
      <c r="F7" s="111">
        <f>SUM(C7:E7)</f>
        <v>3</v>
      </c>
      <c r="G7" s="109"/>
    </row>
    <row r="8" spans="1:7" s="110" customFormat="1" ht="24.6" customHeight="1" x14ac:dyDescent="0.2">
      <c r="A8" s="109"/>
      <c r="B8" s="16" t="s">
        <v>168</v>
      </c>
      <c r="C8" s="2">
        <v>1</v>
      </c>
      <c r="D8" s="2">
        <v>1</v>
      </c>
      <c r="E8" s="2">
        <v>1</v>
      </c>
      <c r="F8" s="111">
        <f t="shared" ref="F8:F15" si="0">SUM(C8:E8)</f>
        <v>3</v>
      </c>
      <c r="G8" s="109"/>
    </row>
    <row r="9" spans="1:7" s="110" customFormat="1" ht="24.6" customHeight="1" x14ac:dyDescent="0.2">
      <c r="A9" s="109"/>
      <c r="B9" s="16" t="s">
        <v>176</v>
      </c>
      <c r="C9" s="2">
        <v>1</v>
      </c>
      <c r="D9" s="2">
        <v>1</v>
      </c>
      <c r="E9" s="2">
        <v>1</v>
      </c>
      <c r="F9" s="111">
        <f t="shared" si="0"/>
        <v>3</v>
      </c>
      <c r="G9" s="109"/>
    </row>
    <row r="10" spans="1:7" s="110" customFormat="1" ht="24.6" customHeight="1" x14ac:dyDescent="0.2">
      <c r="A10" s="109"/>
      <c r="B10" s="16" t="s">
        <v>170</v>
      </c>
      <c r="C10" s="2">
        <v>1</v>
      </c>
      <c r="D10" s="2">
        <v>1</v>
      </c>
      <c r="E10" s="2">
        <v>1</v>
      </c>
      <c r="F10" s="111">
        <f t="shared" si="0"/>
        <v>3</v>
      </c>
      <c r="G10" s="109"/>
    </row>
    <row r="11" spans="1:7" s="110" customFormat="1" ht="24.6" customHeight="1" x14ac:dyDescent="0.2">
      <c r="A11" s="109"/>
      <c r="B11" s="16" t="s">
        <v>175</v>
      </c>
      <c r="C11" s="2">
        <v>1</v>
      </c>
      <c r="D11" s="2">
        <v>1</v>
      </c>
      <c r="E11" s="2">
        <v>1</v>
      </c>
      <c r="F11" s="111">
        <f t="shared" si="0"/>
        <v>3</v>
      </c>
      <c r="G11" s="109"/>
    </row>
    <row r="12" spans="1:7" s="110" customFormat="1" ht="24.6" customHeight="1" x14ac:dyDescent="0.2">
      <c r="A12" s="109"/>
      <c r="B12" s="16" t="s">
        <v>174</v>
      </c>
      <c r="C12" s="2">
        <v>1</v>
      </c>
      <c r="D12" s="2">
        <v>1</v>
      </c>
      <c r="E12" s="2">
        <v>1</v>
      </c>
      <c r="F12" s="111">
        <f t="shared" si="0"/>
        <v>3</v>
      </c>
      <c r="G12" s="109"/>
    </row>
    <row r="13" spans="1:7" s="110" customFormat="1" ht="24.6" customHeight="1" x14ac:dyDescent="0.2">
      <c r="A13" s="109"/>
      <c r="B13" s="16" t="s">
        <v>171</v>
      </c>
      <c r="C13" s="2">
        <v>1</v>
      </c>
      <c r="D13" s="2">
        <v>1</v>
      </c>
      <c r="E13" s="2">
        <v>1</v>
      </c>
      <c r="F13" s="111">
        <f t="shared" si="0"/>
        <v>3</v>
      </c>
      <c r="G13" s="109"/>
    </row>
    <row r="14" spans="1:7" s="110" customFormat="1" ht="24.6" customHeight="1" x14ac:dyDescent="0.2">
      <c r="A14" s="109"/>
      <c r="B14" s="16" t="s">
        <v>173</v>
      </c>
      <c r="C14" s="2">
        <v>1</v>
      </c>
      <c r="D14" s="2">
        <v>1</v>
      </c>
      <c r="E14" s="2">
        <v>1</v>
      </c>
      <c r="F14" s="111">
        <f t="shared" si="0"/>
        <v>3</v>
      </c>
      <c r="G14" s="109"/>
    </row>
    <row r="15" spans="1:7" s="110" customFormat="1" ht="24.6" customHeight="1" x14ac:dyDescent="0.2">
      <c r="A15" s="109"/>
      <c r="B15" s="16" t="s">
        <v>172</v>
      </c>
      <c r="C15" s="2">
        <v>1</v>
      </c>
      <c r="D15" s="2">
        <v>1</v>
      </c>
      <c r="E15" s="2">
        <v>1</v>
      </c>
      <c r="F15" s="111">
        <f t="shared" si="0"/>
        <v>3</v>
      </c>
      <c r="G15" s="109"/>
    </row>
    <row r="16" spans="1:7" s="114" customFormat="1" ht="24.6" customHeight="1" thickBot="1" x14ac:dyDescent="0.25">
      <c r="A16" s="112"/>
      <c r="B16" s="113" t="s">
        <v>18</v>
      </c>
      <c r="C16" s="40">
        <f>SUM(C6:C15)</f>
        <v>10</v>
      </c>
      <c r="D16" s="40">
        <f t="shared" ref="D16:E16" si="1">SUM(D6:D15)</f>
        <v>10</v>
      </c>
      <c r="E16" s="40">
        <f t="shared" si="1"/>
        <v>10</v>
      </c>
      <c r="F16" s="105">
        <f>SUM(C16:E16)</f>
        <v>30</v>
      </c>
      <c r="G16" s="112"/>
    </row>
    <row r="17" spans="1:7" ht="15.75" thickBot="1" x14ac:dyDescent="0.3">
      <c r="A17" s="21"/>
      <c r="B17" s="21"/>
      <c r="C17" s="21"/>
      <c r="D17" s="21"/>
      <c r="E17" s="21"/>
      <c r="F17" s="21"/>
      <c r="G17" s="21"/>
    </row>
    <row r="18" spans="1:7" x14ac:dyDescent="0.25">
      <c r="A18" s="21"/>
      <c r="B18" s="543" t="s">
        <v>151</v>
      </c>
      <c r="C18" s="544"/>
      <c r="D18" s="544"/>
      <c r="E18" s="544"/>
      <c r="F18" s="545"/>
      <c r="G18" s="21"/>
    </row>
    <row r="19" spans="1:7" ht="39.6" customHeight="1" x14ac:dyDescent="0.25">
      <c r="A19" s="21"/>
      <c r="B19" s="546"/>
      <c r="C19" s="499"/>
      <c r="D19" s="499"/>
      <c r="E19" s="499"/>
      <c r="F19" s="498"/>
      <c r="G19" s="21"/>
    </row>
    <row r="20" spans="1:7" ht="39.6" customHeight="1" x14ac:dyDescent="0.25">
      <c r="A20" s="21"/>
      <c r="B20" s="546"/>
      <c r="C20" s="499"/>
      <c r="D20" s="499"/>
      <c r="E20" s="499"/>
      <c r="F20" s="498"/>
      <c r="G20" s="21"/>
    </row>
    <row r="21" spans="1:7" ht="39.6" customHeight="1" x14ac:dyDescent="0.25">
      <c r="A21" s="21"/>
      <c r="B21" s="546"/>
      <c r="C21" s="499"/>
      <c r="D21" s="499"/>
      <c r="E21" s="499"/>
      <c r="F21" s="498"/>
      <c r="G21" s="21"/>
    </row>
    <row r="22" spans="1:7" ht="39.6" customHeight="1" x14ac:dyDescent="0.25">
      <c r="A22" s="21"/>
      <c r="B22" s="546"/>
      <c r="C22" s="499"/>
      <c r="D22" s="499"/>
      <c r="E22" s="499"/>
      <c r="F22" s="498"/>
      <c r="G22" s="21"/>
    </row>
    <row r="23" spans="1:7" ht="39.6" customHeight="1" x14ac:dyDescent="0.25">
      <c r="A23" s="21"/>
      <c r="B23" s="546"/>
      <c r="C23" s="499"/>
      <c r="D23" s="499"/>
      <c r="E23" s="499"/>
      <c r="F23" s="498"/>
      <c r="G23" s="21"/>
    </row>
    <row r="24" spans="1:7" ht="39.6" customHeight="1" x14ac:dyDescent="0.25">
      <c r="A24" s="21"/>
      <c r="B24" s="546"/>
      <c r="C24" s="499"/>
      <c r="D24" s="499"/>
      <c r="E24" s="499"/>
      <c r="F24" s="498"/>
      <c r="G24" s="21"/>
    </row>
    <row r="25" spans="1:7" ht="39.6" customHeight="1" x14ac:dyDescent="0.25">
      <c r="A25" s="21"/>
      <c r="B25" s="546"/>
      <c r="C25" s="499"/>
      <c r="D25" s="499"/>
      <c r="E25" s="499"/>
      <c r="F25" s="498"/>
      <c r="G25" s="21"/>
    </row>
    <row r="26" spans="1:7" ht="39.6" customHeight="1" x14ac:dyDescent="0.25">
      <c r="A26" s="21"/>
      <c r="B26" s="546"/>
      <c r="C26" s="499"/>
      <c r="D26" s="499"/>
      <c r="E26" s="499"/>
      <c r="F26" s="498"/>
      <c r="G26" s="21"/>
    </row>
    <row r="27" spans="1:7" ht="39.6" customHeight="1" x14ac:dyDescent="0.25">
      <c r="A27" s="21"/>
      <c r="B27" s="546"/>
      <c r="C27" s="499"/>
      <c r="D27" s="499"/>
      <c r="E27" s="499"/>
      <c r="F27" s="498"/>
      <c r="G27" s="21"/>
    </row>
    <row r="28" spans="1:7" ht="39.6" customHeight="1" x14ac:dyDescent="0.25">
      <c r="A28" s="21"/>
      <c r="B28" s="546"/>
      <c r="C28" s="499"/>
      <c r="D28" s="499"/>
      <c r="E28" s="499"/>
      <c r="F28" s="498"/>
      <c r="G28" s="21"/>
    </row>
    <row r="29" spans="1:7" x14ac:dyDescent="0.25">
      <c r="A29" s="21"/>
      <c r="B29" s="21"/>
      <c r="C29" s="21"/>
      <c r="D29" s="21"/>
      <c r="E29" s="21"/>
      <c r="F29" s="21"/>
      <c r="G29" s="21"/>
    </row>
  </sheetData>
  <mergeCells count="16">
    <mergeCell ref="B2:F2"/>
    <mergeCell ref="B3:F3"/>
    <mergeCell ref="B4:B5"/>
    <mergeCell ref="F4:F5"/>
    <mergeCell ref="C4:E4"/>
    <mergeCell ref="B26:F26"/>
    <mergeCell ref="B27:F27"/>
    <mergeCell ref="B28:F28"/>
    <mergeCell ref="B23:F23"/>
    <mergeCell ref="B24:F24"/>
    <mergeCell ref="B25:F25"/>
    <mergeCell ref="B18:F18"/>
    <mergeCell ref="B19:F19"/>
    <mergeCell ref="B20:F20"/>
    <mergeCell ref="B21:F21"/>
    <mergeCell ref="B22:F22"/>
  </mergeCells>
  <pageMargins left="0.7" right="0.7" top="0.75" bottom="0.75" header="0.3" footer="0.3"/>
  <pageSetup paperSize="9" scale="9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686601-8026-4BE6-9BCA-02CADAEA4B72}">
  <dimension ref="A1:G25"/>
  <sheetViews>
    <sheetView view="pageBreakPreview" zoomScale="130" zoomScaleNormal="100" zoomScaleSheetLayoutView="130" workbookViewId="0">
      <selection activeCell="C11" sqref="C11:F11"/>
    </sheetView>
  </sheetViews>
  <sheetFormatPr baseColWidth="10" defaultRowHeight="15" x14ac:dyDescent="0.25"/>
  <cols>
    <col min="1" max="1" width="3.42578125" customWidth="1"/>
    <col min="2" max="6" width="19.7109375" customWidth="1"/>
    <col min="7" max="7" width="3.7109375" customWidth="1"/>
  </cols>
  <sheetData>
    <row r="1" spans="1:7" ht="15.75" thickBot="1" x14ac:dyDescent="0.3">
      <c r="A1" s="21"/>
      <c r="B1" s="21"/>
      <c r="C1" s="21"/>
      <c r="D1" s="21"/>
      <c r="E1" s="21"/>
      <c r="F1" s="21"/>
      <c r="G1" s="21"/>
    </row>
    <row r="2" spans="1:7" x14ac:dyDescent="0.25">
      <c r="A2" s="21"/>
      <c r="B2" s="557" t="s">
        <v>159</v>
      </c>
      <c r="C2" s="558"/>
      <c r="D2" s="558"/>
      <c r="E2" s="558"/>
      <c r="F2" s="559"/>
      <c r="G2" s="21"/>
    </row>
    <row r="3" spans="1:7" x14ac:dyDescent="0.25">
      <c r="A3" s="21"/>
      <c r="B3" s="560" t="s">
        <v>160</v>
      </c>
      <c r="C3" s="561"/>
      <c r="D3" s="561"/>
      <c r="E3" s="561"/>
      <c r="F3" s="562"/>
      <c r="G3" s="21"/>
    </row>
    <row r="4" spans="1:7" x14ac:dyDescent="0.25">
      <c r="A4" s="21"/>
      <c r="B4" s="563"/>
      <c r="C4" s="564"/>
      <c r="D4" s="564"/>
      <c r="E4" s="564"/>
      <c r="F4" s="565"/>
      <c r="G4" s="21"/>
    </row>
    <row r="5" spans="1:7" x14ac:dyDescent="0.25">
      <c r="A5" s="21"/>
      <c r="B5" s="563"/>
      <c r="C5" s="564"/>
      <c r="D5" s="564"/>
      <c r="E5" s="564"/>
      <c r="F5" s="565"/>
      <c r="G5" s="21"/>
    </row>
    <row r="6" spans="1:7" x14ac:dyDescent="0.25">
      <c r="A6" s="21"/>
      <c r="B6" s="563"/>
      <c r="C6" s="564"/>
      <c r="D6" s="564"/>
      <c r="E6" s="564"/>
      <c r="F6" s="565"/>
      <c r="G6" s="21"/>
    </row>
    <row r="7" spans="1:7" x14ac:dyDescent="0.25">
      <c r="A7" s="21"/>
      <c r="B7" s="554" t="s">
        <v>161</v>
      </c>
      <c r="C7" s="555"/>
      <c r="D7" s="555"/>
      <c r="E7" s="555"/>
      <c r="F7" s="556"/>
      <c r="G7" s="21"/>
    </row>
    <row r="8" spans="1:7" x14ac:dyDescent="0.25">
      <c r="A8" s="21"/>
      <c r="B8" s="554" t="s">
        <v>162</v>
      </c>
      <c r="C8" s="555"/>
      <c r="D8" s="555"/>
      <c r="E8" s="555"/>
      <c r="F8" s="556"/>
      <c r="G8" s="21"/>
    </row>
    <row r="9" spans="1:7" x14ac:dyDescent="0.25">
      <c r="A9" s="21"/>
      <c r="B9" s="572"/>
      <c r="C9" s="573"/>
      <c r="D9" s="573"/>
      <c r="E9" s="573"/>
      <c r="F9" s="574"/>
      <c r="G9" s="21"/>
    </row>
    <row r="10" spans="1:7" ht="14.45" customHeight="1" x14ac:dyDescent="0.25">
      <c r="A10" s="21"/>
      <c r="B10" s="102" t="s">
        <v>379</v>
      </c>
      <c r="C10" s="575"/>
      <c r="D10" s="575"/>
      <c r="E10" s="575"/>
      <c r="F10" s="576"/>
      <c r="G10" s="21"/>
    </row>
    <row r="11" spans="1:7" ht="14.45" customHeight="1" x14ac:dyDescent="0.25">
      <c r="A11" s="21"/>
      <c r="B11" s="102" t="s">
        <v>380</v>
      </c>
      <c r="C11" s="575"/>
      <c r="D11" s="575"/>
      <c r="E11" s="575"/>
      <c r="F11" s="576"/>
      <c r="G11" s="21"/>
    </row>
    <row r="12" spans="1:7" ht="14.45" customHeight="1" x14ac:dyDescent="0.25">
      <c r="A12" s="21"/>
      <c r="B12" s="102" t="s">
        <v>381</v>
      </c>
      <c r="C12" s="575"/>
      <c r="D12" s="575"/>
      <c r="E12" s="575"/>
      <c r="F12" s="576"/>
      <c r="G12" s="21"/>
    </row>
    <row r="13" spans="1:7" ht="14.45" customHeight="1" x14ac:dyDescent="0.25">
      <c r="A13" s="21"/>
      <c r="B13" s="102" t="s">
        <v>382</v>
      </c>
      <c r="C13" s="575"/>
      <c r="D13" s="575"/>
      <c r="E13" s="575"/>
      <c r="F13" s="576"/>
      <c r="G13" s="21"/>
    </row>
    <row r="14" spans="1:7" ht="15.75" thickBot="1" x14ac:dyDescent="0.3">
      <c r="A14" s="21"/>
      <c r="B14" s="566"/>
      <c r="C14" s="567"/>
      <c r="D14" s="567"/>
      <c r="E14" s="567"/>
      <c r="F14" s="568"/>
      <c r="G14" s="21"/>
    </row>
    <row r="15" spans="1:7" x14ac:dyDescent="0.25">
      <c r="A15" s="21"/>
      <c r="B15" s="569" t="s">
        <v>163</v>
      </c>
      <c r="C15" s="570"/>
      <c r="D15" s="570"/>
      <c r="E15" s="570"/>
      <c r="F15" s="571"/>
      <c r="G15" s="21"/>
    </row>
    <row r="16" spans="1:7" x14ac:dyDescent="0.25">
      <c r="A16" s="21"/>
      <c r="B16" s="41" t="s">
        <v>14</v>
      </c>
      <c r="C16" s="22" t="s">
        <v>164</v>
      </c>
      <c r="D16" s="22" t="s">
        <v>152</v>
      </c>
      <c r="E16" s="22" t="s">
        <v>165</v>
      </c>
      <c r="F16" s="42" t="s">
        <v>166</v>
      </c>
      <c r="G16" s="21"/>
    </row>
    <row r="17" spans="1:7" ht="37.15" customHeight="1" x14ac:dyDescent="0.25">
      <c r="A17" s="21"/>
      <c r="B17" s="50"/>
      <c r="C17" s="44"/>
      <c r="D17" s="44"/>
      <c r="E17" s="44"/>
      <c r="F17" s="45"/>
      <c r="G17" s="21"/>
    </row>
    <row r="18" spans="1:7" ht="37.15" customHeight="1" x14ac:dyDescent="0.25">
      <c r="A18" s="21"/>
      <c r="B18" s="50"/>
      <c r="C18" s="44"/>
      <c r="D18" s="44"/>
      <c r="E18" s="44"/>
      <c r="F18" s="45"/>
      <c r="G18" s="21"/>
    </row>
    <row r="19" spans="1:7" ht="37.15" customHeight="1" x14ac:dyDescent="0.25">
      <c r="A19" s="21"/>
      <c r="B19" s="50"/>
      <c r="C19" s="44"/>
      <c r="D19" s="44"/>
      <c r="E19" s="44"/>
      <c r="F19" s="45"/>
      <c r="G19" s="21"/>
    </row>
    <row r="20" spans="1:7" ht="37.15" customHeight="1" x14ac:dyDescent="0.25">
      <c r="A20" s="21"/>
      <c r="B20" s="50"/>
      <c r="C20" s="44"/>
      <c r="D20" s="44"/>
      <c r="E20" s="44"/>
      <c r="F20" s="45"/>
      <c r="G20" s="21"/>
    </row>
    <row r="21" spans="1:7" ht="37.15" customHeight="1" x14ac:dyDescent="0.25">
      <c r="A21" s="21"/>
      <c r="B21" s="50"/>
      <c r="C21" s="44"/>
      <c r="D21" s="44"/>
      <c r="E21" s="44"/>
      <c r="F21" s="45"/>
      <c r="G21" s="21"/>
    </row>
    <row r="22" spans="1:7" ht="37.15" customHeight="1" x14ac:dyDescent="0.25">
      <c r="A22" s="21"/>
      <c r="B22" s="50"/>
      <c r="C22" s="44"/>
      <c r="D22" s="44"/>
      <c r="E22" s="44"/>
      <c r="F22" s="45"/>
      <c r="G22" s="21"/>
    </row>
    <row r="23" spans="1:7" ht="37.15" customHeight="1" x14ac:dyDescent="0.25">
      <c r="A23" s="21"/>
      <c r="B23" s="50"/>
      <c r="C23" s="44"/>
      <c r="D23" s="44"/>
      <c r="E23" s="44"/>
      <c r="F23" s="45"/>
      <c r="G23" s="21"/>
    </row>
    <row r="24" spans="1:7" ht="37.15" customHeight="1" thickBot="1" x14ac:dyDescent="0.3">
      <c r="A24" s="21"/>
      <c r="B24" s="51"/>
      <c r="C24" s="52"/>
      <c r="D24" s="52"/>
      <c r="E24" s="52"/>
      <c r="F24" s="53"/>
      <c r="G24" s="21"/>
    </row>
    <row r="25" spans="1:7" x14ac:dyDescent="0.25">
      <c r="A25" s="21"/>
      <c r="B25" s="21"/>
      <c r="C25" s="21"/>
      <c r="D25" s="21"/>
      <c r="E25" s="21"/>
      <c r="F25" s="21"/>
      <c r="G25" s="21"/>
    </row>
  </sheetData>
  <mergeCells count="14">
    <mergeCell ref="B14:F14"/>
    <mergeCell ref="B15:F15"/>
    <mergeCell ref="B8:F8"/>
    <mergeCell ref="B9:F9"/>
    <mergeCell ref="C10:F10"/>
    <mergeCell ref="C11:F11"/>
    <mergeCell ref="C12:F12"/>
    <mergeCell ref="C13:F13"/>
    <mergeCell ref="B7:F7"/>
    <mergeCell ref="B2:F2"/>
    <mergeCell ref="B3:F3"/>
    <mergeCell ref="B4:F4"/>
    <mergeCell ref="B5:F5"/>
    <mergeCell ref="B6:F6"/>
  </mergeCells>
  <pageMargins left="0.7" right="0.7" top="0.75" bottom="0.75" header="0.3" footer="0.3"/>
  <pageSetup paperSize="9" scale="8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26</vt:i4>
      </vt:variant>
    </vt:vector>
  </HeadingPairs>
  <TitlesOfParts>
    <vt:vector size="34" baseType="lpstr">
      <vt:lpstr>Listas</vt:lpstr>
      <vt:lpstr>1. DATOS GENERALES</vt:lpstr>
      <vt:lpstr>2. INFRAESTRUCTURA</vt:lpstr>
      <vt:lpstr>2.1. INFRAESTRUCTURA +72</vt:lpstr>
      <vt:lpstr>3. GESTIÓN DE RIESGOS</vt:lpstr>
      <vt:lpstr>4. RECURSOS EDUCATIVOS</vt:lpstr>
      <vt:lpstr>5. ATENCION PSICOSOCIAL</vt:lpstr>
      <vt:lpstr>6. RESPONSABILIDAD</vt:lpstr>
      <vt:lpstr>'6. RESPONSABILIDAD'!_Hlk522644949</vt:lpstr>
      <vt:lpstr>'6. RESPONSABILIDAD'!_Hlk522645262</vt:lpstr>
      <vt:lpstr>ABASTECIMIENTO</vt:lpstr>
      <vt:lpstr>ACCESO</vt:lpstr>
      <vt:lpstr>ALCANTARILLADO</vt:lpstr>
      <vt:lpstr>'2. INFRAESTRUCTURA'!Área_de_impresión</vt:lpstr>
      <vt:lpstr>COMUNIDAD</vt:lpstr>
      <vt:lpstr>CUBIERTA</vt:lpstr>
      <vt:lpstr>CUBIERTA_PATIO</vt:lpstr>
      <vt:lpstr>EDAD</vt:lpstr>
      <vt:lpstr>ENERGIA</vt:lpstr>
      <vt:lpstr>ESTADO</vt:lpstr>
      <vt:lpstr>ESTADO_SERVICIO</vt:lpstr>
      <vt:lpstr>ESTRUCTURA</vt:lpstr>
      <vt:lpstr>ESTRUCTURA_PATIO</vt:lpstr>
      <vt:lpstr>FACTOR</vt:lpstr>
      <vt:lpstr>GAD</vt:lpstr>
      <vt:lpstr>MAMPOSTERIA</vt:lpstr>
      <vt:lpstr>MAMPOSTERIA_CERRAMIENTO</vt:lpstr>
      <vt:lpstr>MINEDUC</vt:lpstr>
      <vt:lpstr>OPCION</vt:lpstr>
      <vt:lpstr>PREDIO</vt:lpstr>
      <vt:lpstr>PROVINCIAS</vt:lpstr>
      <vt:lpstr>SOSTENIMIENTO</vt:lpstr>
      <vt:lpstr>TIPOLOGIA</vt:lpstr>
      <vt:lpstr>ZONAS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victor.sigcha@educacion.gob.ec</dc:creator>
  <cp:lastModifiedBy>Paulo Arie Lopez Leon Ging</cp:lastModifiedBy>
  <cp:lastPrinted>2022-11-09T15:03:53Z</cp:lastPrinted>
  <dcterms:created xsi:type="dcterms:W3CDTF">2022-08-08T16:02:00Z</dcterms:created>
  <dcterms:modified xsi:type="dcterms:W3CDTF">2023-07-07T17:23:03Z</dcterms:modified>
</cp:coreProperties>
</file>